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drawings/drawing68.xml" ContentType="application/vnd.openxmlformats-officedocument.drawing+xml"/>
  <Override PartName="/xl/drawings/drawing79.xml" ContentType="application/vnd.openxmlformats-officedocument.drawing+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charts/chart4.xml" ContentType="application/vnd.openxmlformats-officedocument.drawingml.chart+xml"/>
  <Override PartName="/xl/drawings/drawing57.xml" ContentType="application/vnd.openxmlformats-officedocument.drawing+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Override PartName="/xl/drawings/drawing64.xml" ContentType="application/vnd.openxmlformats-officedocument.drawing+xml"/>
  <Override PartName="/xl/drawings/drawing75.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71.xml" ContentType="application/vnd.openxmlformats-officedocument.drawing+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drawings/drawing69.xml" ContentType="application/vnd.openxmlformats-officedocument.drawing+xml"/>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charts/chart5.xml" ContentType="application/vnd.openxmlformats-officedocument.drawingml.chart+xml"/>
  <Override PartName="/xl/drawings/drawing58.xml" ContentType="application/vnd.openxmlformats-officedocument.drawing+xml"/>
  <Override PartName="/xl/drawings/drawing76.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drawings/drawing18.xml" ContentType="application/vnd.openxmlformats-officedocument.drawing+xml"/>
  <Override PartName="/xl/drawings/drawing36.xml" ContentType="application/vnd.openxmlformats-officedocument.drawing+xml"/>
  <Override PartName="/xl/drawings/drawing47.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25.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72.xml" ContentType="application/vnd.openxmlformats-officedocument.drawing+xml"/>
  <Override PartName="/docProps/app.xml" ContentType="application/vnd.openxmlformats-officedocument.extended-properties+xml"/>
  <Override PartName="/xl/drawings/drawing14.xml" ContentType="application/vnd.openxmlformats-officedocument.drawing+xml"/>
  <Override PartName="/xl/drawings/drawing3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77.xml" ContentType="application/vnd.openxmlformats-officedocument.spreadsheetml.worksheet+xml"/>
  <Default Extension="gif" ContentType="image/gif"/>
  <Override PartName="/xl/drawings/drawing21.xml" ContentType="application/vnd.openxmlformats-officedocument.drawing+xml"/>
  <Override PartName="/xl/drawings/drawing50.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drawings/drawing77.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charts/chart2.xml" ContentType="application/vnd.openxmlformats-officedocument.drawingml.chart+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drawings/drawing80.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drawings/drawing9.xml" ContentType="application/vnd.openxmlformats-officedocument.drawing+xml"/>
  <Override PartName="/xl/drawings/drawing78.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27.xml" ContentType="application/vnd.openxmlformats-officedocument.drawing+xml"/>
  <Override PartName="/xl/charts/chart3.xml" ContentType="application/vnd.openxmlformats-officedocument.drawingml.chart+xml"/>
  <Override PartName="/xl/drawings/drawing45.xml" ContentType="application/vnd.openxmlformats-officedocument.drawing+xml"/>
  <Override PartName="/xl/drawings/drawing56.xml" ContentType="application/vnd.openxmlformats-officedocument.drawing+xml"/>
  <Override PartName="/xl/drawings/drawing74.xml" ContentType="application/vnd.openxmlformats-officedocument.drawing+xml"/>
  <Override PartName="/xl/drawings/drawing16.xml" ContentType="application/vnd.openxmlformats-officedocument.drawing+xml"/>
  <Override PartName="/xl/drawings/drawing34.xml" ContentType="application/vnd.openxmlformats-officedocument.drawing+xml"/>
  <Override PartName="/xl/drawings/drawing63.xml" ContentType="application/vnd.openxmlformats-officedocument.drawing+xml"/>
  <Override PartName="/xl/drawings/drawing81.xml" ContentType="application/vnd.openxmlformats-officedocument.drawing+xml"/>
  <Override PartName="/xl/worksheets/sheet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70.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showSheetTabs="0" xWindow="360" yWindow="90" windowWidth="15135" windowHeight="10935" tabRatio="904"/>
  </bookViews>
  <sheets>
    <sheet name="Table of contents" sheetId="1" r:id="rId1"/>
    <sheet name="Introduction" sheetId="2" r:id="rId2"/>
    <sheet name="Changes in Excel 2007" sheetId="3" r:id="rId3"/>
    <sheet name="Tabs, Ribbons" sheetId="84" r:id="rId4"/>
    <sheet name="Office button" sheetId="89" r:id="rId5"/>
    <sheet name="QAT" sheetId="85" r:id="rId6"/>
    <sheet name="Excel Options" sheetId="86" r:id="rId7"/>
    <sheet name="File extensions" sheetId="87" r:id="rId8"/>
    <sheet name="Right-clicking" sheetId="106" r:id="rId9"/>
    <sheet name="Basic spreadsheet tasks" sheetId="4" r:id="rId10"/>
    <sheet name="Cell comments, text boxes" sheetId="93" r:id="rId11"/>
    <sheet name="Undo" sheetId="58" r:id="rId12"/>
    <sheet name="End-arrow keys" sheetId="6" r:id="rId13"/>
    <sheet name="Screen-splitters" sheetId="7" r:id="rId14"/>
    <sheet name="Select a range" sheetId="10" r:id="rId15"/>
    <sheet name="Select multiple ranges" sheetId="12" r:id="rId16"/>
    <sheet name="Copy Paste" sheetId="13" r:id="rId17"/>
    <sheet name="Paste Special" sheetId="14" r:id="rId18"/>
    <sheet name="Cut Paste" sheetId="15" r:id="rId19"/>
    <sheet name="Rows, Columns" sheetId="19" r:id="rId20"/>
    <sheet name="Worksheets" sheetId="68" r:id="rId21"/>
    <sheet name="Sorting" sheetId="94" r:id="rId22"/>
    <sheet name="Fill Series" sheetId="20" r:id="rId23"/>
    <sheet name="Go To" sheetId="16" r:id="rId24"/>
    <sheet name="Relative Absolute" sheetId="17" r:id="rId25"/>
    <sheet name="R1C1 Notation" sheetId="18" r:id="rId26"/>
    <sheet name="Auditing formulas" sheetId="67" r:id="rId27"/>
    <sheet name="Summation Button" sheetId="21" r:id="rId28"/>
    <sheet name="Transpose" sheetId="22" r:id="rId29"/>
    <sheet name="Range Names" sheetId="23" r:id="rId30"/>
    <sheet name="Printing" sheetId="104" r:id="rId31"/>
    <sheet name="Basic Functions" sheetId="24" r:id="rId32"/>
    <sheet name="fx button" sheetId="31" r:id="rId33"/>
    <sheet name="Sum, Average" sheetId="25" r:id="rId34"/>
    <sheet name="Count, Counta, Countblank" sheetId="26" r:id="rId35"/>
    <sheet name="Min, Max" sheetId="27" r:id="rId36"/>
    <sheet name="If" sheetId="29" r:id="rId37"/>
    <sheet name="Lookup" sheetId="30" r:id="rId38"/>
    <sheet name="Math functions" sheetId="90" r:id="rId39"/>
    <sheet name="Charts" sheetId="62" r:id="rId40"/>
    <sheet name="Create chart" sheetId="63" r:id="rId41"/>
    <sheet name="Locating chart" sheetId="79" r:id="rId42"/>
    <sheet name="Modify chart" sheetId="64" r:id="rId43"/>
    <sheet name="Hyperlinks" sheetId="101" r:id="rId44"/>
    <sheet name="Goal Seek" sheetId="100" r:id="rId45"/>
    <sheet name="Data tables" sheetId="35" r:id="rId46"/>
    <sheet name="One-way data table" sheetId="33" r:id="rId47"/>
    <sheet name="Two-way data table" sheetId="34" r:id="rId48"/>
    <sheet name="Tables" sheetId="97" r:id="rId49"/>
    <sheet name="Pivot tables" sheetId="98" r:id="rId50"/>
    <sheet name="Conditional formatting" sheetId="96" r:id="rId51"/>
    <sheet name="Data validation" sheetId="91" r:id="rId52"/>
    <sheet name="Protecting" sheetId="105" r:id="rId53"/>
    <sheet name="Counting, Summing Functions" sheetId="78" r:id="rId54"/>
    <sheet name="Countif, Sumif, Averageif" sheetId="65" r:id="rId55"/>
    <sheet name="Countifs, Sumifs, Averageifs" sheetId="66" r:id="rId56"/>
    <sheet name="Sumproduct" sheetId="28" r:id="rId57"/>
    <sheet name="Text" sheetId="38" r:id="rId58"/>
    <sheet name="Trim, Value" sheetId="92" r:id="rId59"/>
    <sheet name="Concatenating" sheetId="36" r:id="rId60"/>
    <sheet name="Parsing" sheetId="37" r:id="rId61"/>
    <sheet name="Dates" sheetId="39" r:id="rId62"/>
    <sheet name="Y2K" sheetId="60" r:id="rId63"/>
    <sheet name="Now, Today" sheetId="40" r:id="rId64"/>
    <sheet name="Year, Month, Day, Weekday" sheetId="41" r:id="rId65"/>
    <sheet name="Datedif" sheetId="42" r:id="rId66"/>
    <sheet name="Date, Datevalue" sheetId="43" r:id="rId67"/>
    <sheet name="Statistical" sheetId="44" r:id="rId68"/>
    <sheet name="Median, Percentile, Quartile" sheetId="45" r:id="rId69"/>
    <sheet name="Stdev, Var" sheetId="46" r:id="rId70"/>
    <sheet name="Correlation" sheetId="61" r:id="rId71"/>
    <sheet name="Rank, Large, Small" sheetId="47" r:id="rId72"/>
    <sheet name="Financial" sheetId="48" r:id="rId73"/>
    <sheet name="PMT" sheetId="49" r:id="rId74"/>
    <sheet name="NPV, XNPV" sheetId="50" r:id="rId75"/>
    <sheet name="IRR" sheetId="51" r:id="rId76"/>
    <sheet name="Lookup, Reference" sheetId="52" r:id="rId77"/>
    <sheet name="Index" sheetId="54" r:id="rId78"/>
    <sheet name="Match" sheetId="55" r:id="rId79"/>
    <sheet name="Offset" sheetId="56" r:id="rId80"/>
    <sheet name="Recording macro" sheetId="99" r:id="rId81"/>
  </sheets>
  <definedNames>
    <definedName name="Apr">'Range Names'!$Q$37</definedName>
    <definedName name="Feb">'Range Names'!$Q$35</definedName>
    <definedName name="Jan">'Range Names'!$Q$34</definedName>
    <definedName name="Jun">'Range Names'!$Q$39</definedName>
    <definedName name="Mar">'Range Names'!$Q$36</definedName>
    <definedName name="May">'Range Names'!$Q$38</definedName>
    <definedName name="Month">'Range Names'!$Q$34:$Q$39</definedName>
    <definedName name="Revenue">'Range Names'!$S$34:$S$40</definedName>
    <definedName name="Sales">OFFSET(Offset!$M$42,0,0,COUNTA(Offset!$M:$M)-COUNTA(Offset!$M$1:$M$41),1)</definedName>
    <definedName name="Sales1">OFFSET(Offset!$AM$66,1,1,COUNT(Offset!$AN:$AN),COUNT(Offset!$67:$67))</definedName>
    <definedName name="Slicer_Children">#N/A</definedName>
    <definedName name="Slicer_Gender">#N/A</definedName>
    <definedName name="Slicer_State">#N/A</definedName>
    <definedName name="Totals">'Range Names'!$Q$40:$S$40</definedName>
    <definedName name="UnitPrice">'Range Names'!$R$34:$R$40</definedName>
    <definedName name="UnitsSold">'Range Names'!$Q$34:$Q$39</definedName>
  </definedNames>
  <calcPr calcId="124519"/>
</workbook>
</file>

<file path=xl/calcChain.xml><?xml version="1.0" encoding="utf-8"?>
<calcChain xmlns="http://schemas.openxmlformats.org/spreadsheetml/2006/main">
  <c r="E23" i="19"/>
  <c r="P3" i="21"/>
  <c r="P4"/>
  <c r="P5"/>
  <c r="P6"/>
  <c r="P7"/>
  <c r="X8" i="104" l="1"/>
  <c r="M10" i="100"/>
  <c r="M12" s="1"/>
  <c r="M67" i="97" l="1"/>
  <c r="N67"/>
  <c r="M68"/>
  <c r="N68"/>
  <c r="M69"/>
  <c r="N69"/>
  <c r="M70"/>
  <c r="N70"/>
  <c r="M71"/>
  <c r="N71"/>
  <c r="M72"/>
  <c r="N72"/>
  <c r="M73"/>
  <c r="N73"/>
  <c r="M74"/>
  <c r="N74"/>
  <c r="M75"/>
  <c r="N75"/>
  <c r="M76"/>
  <c r="N76"/>
  <c r="M77"/>
  <c r="N77"/>
  <c r="M78"/>
  <c r="N78"/>
  <c r="M79"/>
  <c r="N79"/>
  <c r="M80"/>
  <c r="N80"/>
  <c r="M81"/>
  <c r="N81"/>
  <c r="M82"/>
  <c r="N82"/>
  <c r="M83"/>
  <c r="N83"/>
  <c r="M84"/>
  <c r="N84"/>
  <c r="M85"/>
  <c r="N85"/>
  <c r="M86"/>
  <c r="N86"/>
  <c r="M87"/>
  <c r="N87"/>
  <c r="M88"/>
  <c r="N88"/>
  <c r="M57" i="96"/>
  <c r="N57"/>
  <c r="O57"/>
  <c r="P57"/>
  <c r="Q57"/>
  <c r="R57"/>
  <c r="M58"/>
  <c r="N58"/>
  <c r="O58"/>
  <c r="P58"/>
  <c r="Q58"/>
  <c r="R58"/>
  <c r="M59"/>
  <c r="N59"/>
  <c r="O59"/>
  <c r="P59"/>
  <c r="Q59"/>
  <c r="R59"/>
  <c r="M60"/>
  <c r="N60"/>
  <c r="O60"/>
  <c r="P60"/>
  <c r="Q60"/>
  <c r="R60"/>
  <c r="M61"/>
  <c r="N61"/>
  <c r="O61"/>
  <c r="P61"/>
  <c r="Q61"/>
  <c r="R61"/>
  <c r="M62"/>
  <c r="N62"/>
  <c r="O62"/>
  <c r="P62"/>
  <c r="Q62"/>
  <c r="R62"/>
  <c r="M63"/>
  <c r="N63"/>
  <c r="O63"/>
  <c r="P63"/>
  <c r="Q63"/>
  <c r="R63"/>
  <c r="M64"/>
  <c r="N64"/>
  <c r="O64"/>
  <c r="P64"/>
  <c r="Q64"/>
  <c r="R64"/>
  <c r="M65"/>
  <c r="N65"/>
  <c r="O65"/>
  <c r="P65"/>
  <c r="Q65"/>
  <c r="R65"/>
  <c r="M66"/>
  <c r="N66"/>
  <c r="O66"/>
  <c r="P66"/>
  <c r="Q66"/>
  <c r="R66"/>
  <c r="M67"/>
  <c r="N67"/>
  <c r="O67"/>
  <c r="P67"/>
  <c r="Q67"/>
  <c r="R67"/>
  <c r="M68"/>
  <c r="N68"/>
  <c r="O68"/>
  <c r="P68"/>
  <c r="Q68"/>
  <c r="R68"/>
  <c r="M30" i="91"/>
  <c r="X8" i="90"/>
  <c r="M10" i="67"/>
  <c r="M17"/>
  <c r="M13"/>
  <c r="M15" s="1"/>
  <c r="M18" l="1"/>
  <c r="M19" s="1"/>
  <c r="M20" s="1"/>
  <c r="AB10" i="66"/>
  <c r="AB9"/>
  <c r="AB7"/>
  <c r="N81" i="63"/>
  <c r="O81"/>
  <c r="N82"/>
  <c r="O82"/>
  <c r="N83"/>
  <c r="O83"/>
  <c r="N84"/>
  <c r="O84"/>
  <c r="N85"/>
  <c r="O85"/>
  <c r="N86"/>
  <c r="O86"/>
  <c r="P81"/>
  <c r="Q81"/>
  <c r="P82"/>
  <c r="Q82"/>
  <c r="P83"/>
  <c r="Q83"/>
  <c r="P84"/>
  <c r="Q84"/>
  <c r="P85"/>
  <c r="Q85"/>
  <c r="P86"/>
  <c r="Q86"/>
  <c r="M68"/>
  <c r="N68"/>
  <c r="O68"/>
  <c r="P68"/>
  <c r="Q68"/>
  <c r="R68"/>
  <c r="M69"/>
  <c r="N69"/>
  <c r="O69"/>
  <c r="P69"/>
  <c r="Q69"/>
  <c r="R69"/>
  <c r="M70"/>
  <c r="N70"/>
  <c r="O70"/>
  <c r="P70"/>
  <c r="Q70"/>
  <c r="R70"/>
  <c r="M71"/>
  <c r="N71"/>
  <c r="O71"/>
  <c r="P71"/>
  <c r="Q71"/>
  <c r="R71"/>
  <c r="M72"/>
  <c r="N72"/>
  <c r="O72"/>
  <c r="P72"/>
  <c r="Q72"/>
  <c r="R72"/>
  <c r="M73"/>
  <c r="N73"/>
  <c r="O73"/>
  <c r="P73"/>
  <c r="Q73"/>
  <c r="R73"/>
  <c r="M54"/>
  <c r="N54"/>
  <c r="O54"/>
  <c r="P54"/>
  <c r="M55"/>
  <c r="N55"/>
  <c r="O55"/>
  <c r="P55"/>
  <c r="M56"/>
  <c r="N56"/>
  <c r="O56"/>
  <c r="P56"/>
  <c r="M57"/>
  <c r="N57"/>
  <c r="O57"/>
  <c r="P57"/>
  <c r="M58"/>
  <c r="N58"/>
  <c r="O58"/>
  <c r="P58"/>
  <c r="M59"/>
  <c r="N59"/>
  <c r="O59"/>
  <c r="P59"/>
  <c r="W17" i="43"/>
  <c r="M4"/>
  <c r="L3" i="58"/>
  <c r="M3"/>
  <c r="L4"/>
  <c r="M4"/>
  <c r="L5"/>
  <c r="M5"/>
  <c r="L6"/>
  <c r="M6"/>
  <c r="L7"/>
  <c r="M7"/>
  <c r="L8"/>
  <c r="M8"/>
  <c r="L9"/>
  <c r="M9"/>
  <c r="L10"/>
  <c r="M10"/>
  <c r="L11"/>
  <c r="M11"/>
  <c r="L12"/>
  <c r="M12"/>
  <c r="L13"/>
  <c r="M13"/>
  <c r="L14"/>
  <c r="M14"/>
  <c r="L15"/>
  <c r="M15"/>
  <c r="P41" i="56"/>
  <c r="AC38"/>
  <c r="AD38"/>
  <c r="AE38"/>
  <c r="AF38"/>
  <c r="AG38"/>
  <c r="AH38"/>
  <c r="AI38"/>
  <c r="AB38"/>
  <c r="P24"/>
  <c r="Q24"/>
  <c r="R24"/>
  <c r="S24"/>
  <c r="T24"/>
  <c r="U24"/>
  <c r="V24"/>
  <c r="W24"/>
  <c r="Y39" i="55"/>
  <c r="Z39"/>
  <c r="AA39"/>
  <c r="X39"/>
  <c r="M11"/>
  <c r="M12" s="1"/>
  <c r="T12" i="54"/>
  <c r="T8"/>
  <c r="Y6" i="51"/>
  <c r="Y37" i="50"/>
  <c r="Y10"/>
  <c r="V6" i="49"/>
  <c r="Y5" s="1"/>
  <c r="Y21" i="47"/>
  <c r="Y22"/>
  <c r="Y23"/>
  <c r="Y24"/>
  <c r="Y25"/>
  <c r="Y26"/>
  <c r="Y27"/>
  <c r="Y28"/>
  <c r="Y29"/>
  <c r="Y30"/>
  <c r="X21"/>
  <c r="X22"/>
  <c r="X23"/>
  <c r="X24"/>
  <c r="X25"/>
  <c r="X26"/>
  <c r="X27"/>
  <c r="X28"/>
  <c r="X29"/>
  <c r="X30"/>
  <c r="Y3"/>
  <c r="Y4"/>
  <c r="Y5"/>
  <c r="Y6"/>
  <c r="Y7"/>
  <c r="Y8"/>
  <c r="Y9"/>
  <c r="Y10"/>
  <c r="Y11"/>
  <c r="Y12"/>
  <c r="X4"/>
  <c r="X5"/>
  <c r="X6"/>
  <c r="X7"/>
  <c r="X8"/>
  <c r="X9"/>
  <c r="X10"/>
  <c r="X11"/>
  <c r="X12"/>
  <c r="X3"/>
  <c r="Z5" i="46"/>
  <c r="Z4"/>
  <c r="Z3"/>
  <c r="Z8" s="1"/>
  <c r="AB8" s="1"/>
  <c r="AB5" i="61" l="1"/>
  <c r="AB6"/>
  <c r="AB4"/>
  <c r="Z7" i="46"/>
  <c r="AB7" s="1"/>
  <c r="AB9" s="1"/>
  <c r="X11" i="42"/>
  <c r="X10"/>
  <c r="X9"/>
  <c r="X8"/>
  <c r="AC95" i="37"/>
  <c r="AH95" s="1"/>
  <c r="AA95"/>
  <c r="AB95" s="1"/>
  <c r="AD95" s="1"/>
  <c r="Z95"/>
  <c r="AC94"/>
  <c r="AG94" s="1"/>
  <c r="AB94"/>
  <c r="AD94" s="1"/>
  <c r="AF94" s="1"/>
  <c r="AA94"/>
  <c r="AE94" s="1"/>
  <c r="Z94"/>
  <c r="AH94" s="1"/>
  <c r="AC93"/>
  <c r="AH93" s="1"/>
  <c r="AA93"/>
  <c r="AB93" s="1"/>
  <c r="AD93" s="1"/>
  <c r="Z93"/>
  <c r="AC92"/>
  <c r="AG92" s="1"/>
  <c r="AB92"/>
  <c r="AD92" s="1"/>
  <c r="AF92" s="1"/>
  <c r="AA92"/>
  <c r="AE92" s="1"/>
  <c r="Z92"/>
  <c r="AH92" s="1"/>
  <c r="AC91"/>
  <c r="AH91" s="1"/>
  <c r="AA91"/>
  <c r="AB91" s="1"/>
  <c r="AD91" s="1"/>
  <c r="Z91"/>
  <c r="AC90"/>
  <c r="AG90" s="1"/>
  <c r="AB90"/>
  <c r="AD90" s="1"/>
  <c r="AF90" s="1"/>
  <c r="AA90"/>
  <c r="AE90" s="1"/>
  <c r="Z90"/>
  <c r="AH90" s="1"/>
  <c r="AC89"/>
  <c r="AH89" s="1"/>
  <c r="AA89"/>
  <c r="AB89" s="1"/>
  <c r="AD89" s="1"/>
  <c r="Z89"/>
  <c r="AH88"/>
  <c r="AC88"/>
  <c r="AG88" s="1"/>
  <c r="AB88"/>
  <c r="AD88" s="1"/>
  <c r="AA88"/>
  <c r="AE88" s="1"/>
  <c r="Z88"/>
  <c r="AF88" s="1"/>
  <c r="AC87"/>
  <c r="AH87" s="1"/>
  <c r="AA87"/>
  <c r="AB87" s="1"/>
  <c r="AD87" s="1"/>
  <c r="Z87"/>
  <c r="AC86"/>
  <c r="AG86" s="1"/>
  <c r="AB86"/>
  <c r="AD86" s="1"/>
  <c r="AF86" s="1"/>
  <c r="AA86"/>
  <c r="AE86" s="1"/>
  <c r="Z86"/>
  <c r="AH86" s="1"/>
  <c r="AA80"/>
  <c r="AD80" s="1"/>
  <c r="Z80"/>
  <c r="AD79"/>
  <c r="AB79"/>
  <c r="AA79"/>
  <c r="Z79"/>
  <c r="AC79" s="1"/>
  <c r="AA78"/>
  <c r="AD78" s="1"/>
  <c r="Z78"/>
  <c r="AD77"/>
  <c r="AB77"/>
  <c r="AA77"/>
  <c r="Z77"/>
  <c r="AC77" s="1"/>
  <c r="AA76"/>
  <c r="AD76" s="1"/>
  <c r="Z76"/>
  <c r="AD75"/>
  <c r="AB75"/>
  <c r="AA75"/>
  <c r="Z75"/>
  <c r="AC75" s="1"/>
  <c r="AA74"/>
  <c r="AD74" s="1"/>
  <c r="Z74"/>
  <c r="AD73"/>
  <c r="AB73"/>
  <c r="AA73"/>
  <c r="Z73"/>
  <c r="AC73" s="1"/>
  <c r="AA72"/>
  <c r="AD72" s="1"/>
  <c r="Z72"/>
  <c r="AD71"/>
  <c r="AB71"/>
  <c r="AA71"/>
  <c r="Z71"/>
  <c r="AC71" s="1"/>
  <c r="M26" i="34"/>
  <c r="M5"/>
  <c r="M49" i="33"/>
  <c r="M39"/>
  <c r="M5"/>
  <c r="X8" i="31"/>
  <c r="W41" i="30"/>
  <c r="W40"/>
  <c r="W39"/>
  <c r="W38"/>
  <c r="W37"/>
  <c r="W36"/>
  <c r="W35"/>
  <c r="W34"/>
  <c r="N12"/>
  <c r="N11"/>
  <c r="N10"/>
  <c r="N9"/>
  <c r="N8"/>
  <c r="N7"/>
  <c r="N6"/>
  <c r="N5"/>
  <c r="N4"/>
  <c r="P10" i="25"/>
  <c r="P9"/>
  <c r="O9"/>
  <c r="P8"/>
  <c r="O8"/>
  <c r="N8"/>
  <c r="P7"/>
  <c r="P12" s="1"/>
  <c r="O7"/>
  <c r="N7"/>
  <c r="M7"/>
  <c r="Q40" i="23"/>
  <c r="S39"/>
  <c r="S38"/>
  <c r="S37"/>
  <c r="S36"/>
  <c r="S35"/>
  <c r="S34"/>
  <c r="S40" s="1"/>
  <c r="E24" i="19"/>
  <c r="E22"/>
  <c r="Q8" i="18"/>
  <c r="P8"/>
  <c r="O8"/>
  <c r="N8"/>
  <c r="Q7"/>
  <c r="P7"/>
  <c r="O7"/>
  <c r="N7"/>
  <c r="Q6"/>
  <c r="P6"/>
  <c r="O6"/>
  <c r="N6"/>
  <c r="Q5"/>
  <c r="Q9" s="1"/>
  <c r="P5"/>
  <c r="P9" s="1"/>
  <c r="O5"/>
  <c r="O9" s="1"/>
  <c r="N5"/>
  <c r="N9" s="1"/>
  <c r="AB34" i="17"/>
  <c r="AA34"/>
  <c r="Z34"/>
  <c r="Y34"/>
  <c r="AB33"/>
  <c r="AA33"/>
  <c r="Z33"/>
  <c r="Y33"/>
  <c r="AB32"/>
  <c r="AA32"/>
  <c r="Z32"/>
  <c r="Y32"/>
  <c r="AB31"/>
  <c r="AA31"/>
  <c r="Z31"/>
  <c r="Y31"/>
  <c r="AB30"/>
  <c r="AA30"/>
  <c r="Z30"/>
  <c r="Y30"/>
  <c r="AA8"/>
  <c r="Z8"/>
  <c r="Y8"/>
  <c r="X8"/>
  <c r="N9" i="15"/>
  <c r="N8"/>
  <c r="N7"/>
  <c r="N6"/>
  <c r="N5"/>
  <c r="N4"/>
  <c r="N3"/>
  <c r="N29" i="14"/>
  <c r="N28"/>
  <c r="N27"/>
  <c r="N9"/>
  <c r="N8"/>
  <c r="N7"/>
  <c r="N6"/>
  <c r="N5"/>
  <c r="N4"/>
  <c r="N3"/>
  <c r="N56" i="13"/>
  <c r="N44"/>
  <c r="N11"/>
  <c r="AE87" i="37" l="1"/>
  <c r="AG87"/>
  <c r="AE89"/>
  <c r="AG89"/>
  <c r="AE91"/>
  <c r="AG91"/>
  <c r="AE93"/>
  <c r="AG93"/>
  <c r="AE95"/>
  <c r="AG95"/>
  <c r="AB72"/>
  <c r="AC72" s="1"/>
  <c r="AB74"/>
  <c r="AC74" s="1"/>
  <c r="AB76"/>
  <c r="AC76" s="1"/>
  <c r="AB78"/>
  <c r="AC78" s="1"/>
  <c r="AB80"/>
  <c r="AC80" s="1"/>
  <c r="AF87"/>
  <c r="AF89"/>
  <c r="AF91"/>
  <c r="AF93"/>
  <c r="AF95"/>
  <c r="M30" i="34"/>
  <c r="M31" s="1"/>
  <c r="Z25" s="1"/>
  <c r="M53" i="33"/>
  <c r="W49" s="1"/>
  <c r="M9"/>
  <c r="P5" s="1"/>
  <c r="M43"/>
  <c r="M44" s="1"/>
  <c r="Q39" s="1"/>
  <c r="P39"/>
  <c r="M9" i="34"/>
  <c r="O4" s="1"/>
  <c r="M10" l="1"/>
  <c r="M54" i="33"/>
  <c r="X49" s="1"/>
  <c r="M10"/>
</calcChain>
</file>

<file path=xl/comments1.xml><?xml version="1.0" encoding="utf-8"?>
<comments xmlns="http://schemas.openxmlformats.org/spreadsheetml/2006/main">
  <authors>
    <author xml:space="preserve"> Chris Albright</author>
  </authors>
  <commentList>
    <comment ref="V17" authorId="0">
      <text>
        <r>
          <rPr>
            <b/>
            <sz val="8"/>
            <color indexed="81"/>
            <rFont val="Tahoma"/>
            <family val="2"/>
          </rPr>
          <t>Chris Albright:</t>
        </r>
        <r>
          <rPr>
            <sz val="8"/>
            <color indexed="81"/>
            <rFont val="Tahoma"/>
            <family val="2"/>
          </rPr>
          <t xml:space="preserve">
No, this isn't my real birthdate!</t>
        </r>
      </text>
    </comment>
  </commentList>
</comments>
</file>

<file path=xl/sharedStrings.xml><?xml version="1.0" encoding="utf-8"?>
<sst xmlns="http://schemas.openxmlformats.org/spreadsheetml/2006/main" count="3685" uniqueCount="494">
  <si>
    <t>Introduction</t>
  </si>
  <si>
    <t>Basic Spreadsheet Tasks</t>
  </si>
  <si>
    <t>Moving to the top of the sheet</t>
  </si>
  <si>
    <t>Using End-arrow key combinations</t>
  </si>
  <si>
    <t>Splitting the screen</t>
  </si>
  <si>
    <t>Selecting a range</t>
  </si>
  <si>
    <t>Selecting multiple ranges</t>
  </si>
  <si>
    <t>Copying and pasting</t>
  </si>
  <si>
    <t>Cutting and pasting</t>
  </si>
  <si>
    <t>Absolute and relative addresses</t>
  </si>
  <si>
    <t>Showing formulas in R1C1 notation</t>
  </si>
  <si>
    <t>Filling a series</t>
  </si>
  <si>
    <t>Summation button</t>
  </si>
  <si>
    <t>Transposing a range</t>
  </si>
  <si>
    <t>Range names</t>
  </si>
  <si>
    <t>Basic Excel functions</t>
  </si>
  <si>
    <t>SUMPRODUCT function</t>
  </si>
  <si>
    <t>IF function</t>
  </si>
  <si>
    <t>Data tables</t>
  </si>
  <si>
    <t>Working with text</t>
  </si>
  <si>
    <t>Concatenating text</t>
  </si>
  <si>
    <t>Working with dates</t>
  </si>
  <si>
    <t>YEAR, MONTH, DAY, and WEEKDAY functions</t>
  </si>
  <si>
    <t>NOW and TODAY functions</t>
  </si>
  <si>
    <t>MAX and MIN functions</t>
  </si>
  <si>
    <t>VLOOKUP and HLOOKUP functions</t>
  </si>
  <si>
    <t>DATEDIF function</t>
  </si>
  <si>
    <t>DATE and DATEVALUE functions</t>
  </si>
  <si>
    <t>Statistical functions</t>
  </si>
  <si>
    <t>STDEV and VAR functions</t>
  </si>
  <si>
    <t>RANK, LARGE, and SMALL functions</t>
  </si>
  <si>
    <t>Financial functions</t>
  </si>
  <si>
    <t>PMT function</t>
  </si>
  <si>
    <t>NPV and XNPV functions</t>
  </si>
  <si>
    <t>IRR function</t>
  </si>
  <si>
    <t>INDEX function</t>
  </si>
  <si>
    <t>MATCH function</t>
  </si>
  <si>
    <t>OFFSET function</t>
  </si>
  <si>
    <t>Return to table of contents</t>
  </si>
  <si>
    <t>Go To options</t>
  </si>
  <si>
    <t>Copying and pasting special</t>
  </si>
  <si>
    <t>Jan</t>
  </si>
  <si>
    <t>Feb</t>
  </si>
  <si>
    <t>Mar</t>
  </si>
  <si>
    <t>Apr</t>
  </si>
  <si>
    <t>May</t>
  </si>
  <si>
    <t>Jun</t>
  </si>
  <si>
    <t>Q1</t>
  </si>
  <si>
    <t>Q2</t>
  </si>
  <si>
    <t>Fixed cost</t>
  </si>
  <si>
    <t>Variable cost</t>
  </si>
  <si>
    <t>Month</t>
  </si>
  <si>
    <t>Units produced</t>
  </si>
  <si>
    <t>Total cost</t>
  </si>
  <si>
    <t>Table of revenues for various unit prices and units sold</t>
  </si>
  <si>
    <t>Units sold</t>
  </si>
  <si>
    <t>Unit price</t>
  </si>
  <si>
    <t>Multiplication table</t>
  </si>
  <si>
    <t>Total</t>
  </si>
  <si>
    <t>Price</t>
  </si>
  <si>
    <t>Revenue</t>
  </si>
  <si>
    <t>Day</t>
  </si>
  <si>
    <t>Sales</t>
  </si>
  <si>
    <t>Sales figures</t>
  </si>
  <si>
    <t>North</t>
  </si>
  <si>
    <t>West</t>
  </si>
  <si>
    <t>East</t>
  </si>
  <si>
    <t>UnitsSold</t>
  </si>
  <si>
    <t>UnitPrice</t>
  </si>
  <si>
    <t>Totals</t>
  </si>
  <si>
    <t>Range names used in this sheet:</t>
  </si>
  <si>
    <t>SUM and AVERAGE functions</t>
  </si>
  <si>
    <t>Table of costs for units produced in one month (along side)</t>
  </si>
  <si>
    <t>for use in another month (along top)</t>
  </si>
  <si>
    <t>Student ID</t>
  </si>
  <si>
    <t>Exam score</t>
  </si>
  <si>
    <t>Absent</t>
  </si>
  <si>
    <t>Average (for students who took the exam)</t>
  </si>
  <si>
    <t>Average (giving 0s to students who were absent)</t>
  </si>
  <si>
    <t>Bob</t>
  </si>
  <si>
    <t>Mary</t>
  </si>
  <si>
    <t>Jack</t>
  </si>
  <si>
    <t>Number enrolled</t>
  </si>
  <si>
    <t>Number who took exam</t>
  </si>
  <si>
    <t>Sales rep</t>
  </si>
  <si>
    <t>Allison</t>
  </si>
  <si>
    <t>Baker</t>
  </si>
  <si>
    <t>Jones</t>
  </si>
  <si>
    <t>Miller</t>
  </si>
  <si>
    <t>Smith</t>
  </si>
  <si>
    <t>Taylor</t>
  </si>
  <si>
    <t>Jan sales</t>
  </si>
  <si>
    <t>Feb sales</t>
  </si>
  <si>
    <t>Min sales</t>
  </si>
  <si>
    <t>Max sales</t>
  </si>
  <si>
    <t>Unit shipping costs</t>
  </si>
  <si>
    <t>City1</t>
  </si>
  <si>
    <t>City2</t>
  </si>
  <si>
    <t>City3</t>
  </si>
  <si>
    <t>Plant1</t>
  </si>
  <si>
    <t>Plant2</t>
  </si>
  <si>
    <t>Plant3</t>
  </si>
  <si>
    <t>Units shipped</t>
  </si>
  <si>
    <t>For each product, if the end inventory is less than or equal to 50 units,</t>
  </si>
  <si>
    <t>enough units are ordered to bring stock back up to 200; otherwise, no</t>
  </si>
  <si>
    <t>units of that product are ordered</t>
  </si>
  <si>
    <t>Product</t>
  </si>
  <si>
    <t>End inventory</t>
  </si>
  <si>
    <t>Order placed (yes or no)?</t>
  </si>
  <si>
    <t># of units ordered</t>
  </si>
  <si>
    <t>Each student gets an A (if score is 90 or above), S for satisfactory (if score</t>
  </si>
  <si>
    <t>if 60 or above but less than 90) or U for unsatisfactory if score is below 60</t>
  </si>
  <si>
    <t>Student</t>
  </si>
  <si>
    <t>Score</t>
  </si>
  <si>
    <t>Grade</t>
  </si>
  <si>
    <t>Investor sells stock only if its price has gone up three consecutive days</t>
  </si>
  <si>
    <t>(including the current day)</t>
  </si>
  <si>
    <t>Price change</t>
  </si>
  <si>
    <t>Sell (yes or no)?</t>
  </si>
  <si>
    <t>Up</t>
  </si>
  <si>
    <t>Down</t>
  </si>
  <si>
    <r>
      <t xml:space="preserve">Any student who scores at least 95 on </t>
    </r>
    <r>
      <rPr>
        <i/>
        <sz val="10"/>
        <rFont val="Arial"/>
        <family val="2"/>
      </rPr>
      <t>any</t>
    </r>
    <r>
      <rPr>
        <sz val="10"/>
        <rFont val="Arial"/>
        <family val="2"/>
      </rPr>
      <t xml:space="preserve"> of the exams gets a bonus</t>
    </r>
  </si>
  <si>
    <t>which is 1% of their total score.</t>
  </si>
  <si>
    <t>Exam 1</t>
  </si>
  <si>
    <t>Exam 2</t>
  </si>
  <si>
    <t>Exam 3</t>
  </si>
  <si>
    <t>Exam 4</t>
  </si>
  <si>
    <t>Bonus</t>
  </si>
  <si>
    <t>Lookup table</t>
  </si>
  <si>
    <t>F</t>
  </si>
  <si>
    <t>D</t>
  </si>
  <si>
    <t>C</t>
  </si>
  <si>
    <t>B</t>
  </si>
  <si>
    <t>A</t>
  </si>
  <si>
    <t>Order #</t>
  </si>
  <si>
    <t>Gradepoints</t>
  </si>
  <si>
    <t>Adams</t>
  </si>
  <si>
    <t>Davis</t>
  </si>
  <si>
    <t>A-</t>
  </si>
  <si>
    <t>Edwards</t>
  </si>
  <si>
    <t>C+</t>
  </si>
  <si>
    <t>B+</t>
  </si>
  <si>
    <t>Johnson</t>
  </si>
  <si>
    <t>B-</t>
  </si>
  <si>
    <t>Myers</t>
  </si>
  <si>
    <t>Thomson</t>
  </si>
  <si>
    <t>C-</t>
  </si>
  <si>
    <t>Payments for Mr. Jones, who just bought a new car</t>
  </si>
  <si>
    <t>Amount financed</t>
  </si>
  <si>
    <t>Annual interest rate</t>
  </si>
  <si>
    <t>Term (number of months financed)</t>
  </si>
  <si>
    <t>Monthly payment</t>
  </si>
  <si>
    <t>Payment</t>
  </si>
  <si>
    <t>Note that the PMT function is in the financial category.</t>
  </si>
  <si>
    <t>In general, it has 5 arguments, but the last two are optional</t>
  </si>
  <si>
    <t>and aren't needed here.  There is a minus sign next to</t>
  </si>
  <si>
    <r>
      <t xml:space="preserve">Principal because it is </t>
    </r>
    <r>
      <rPr>
        <i/>
        <sz val="10"/>
        <rFont val="Arial"/>
        <family val="2"/>
      </rPr>
      <t>paid</t>
    </r>
    <r>
      <rPr>
        <sz val="10"/>
        <rFont val="Arial"/>
        <family val="2"/>
      </rPr>
      <t xml:space="preserve">, not </t>
    </r>
    <r>
      <rPr>
        <i/>
        <sz val="10"/>
        <rFont val="Arial"/>
        <family val="2"/>
      </rPr>
      <t>received</t>
    </r>
    <r>
      <rPr>
        <sz val="10"/>
        <rFont val="Arial"/>
        <family val="2"/>
      </rPr>
      <t>.</t>
    </r>
  </si>
  <si>
    <t>fx button (function wizard)</t>
  </si>
  <si>
    <t>One-way data tables</t>
  </si>
  <si>
    <t>Two-way data tables</t>
  </si>
  <si>
    <t>Price of car</t>
  </si>
  <si>
    <t xml:space="preserve">Data table </t>
  </si>
  <si>
    <t>Down payment</t>
  </si>
  <si>
    <t>Interest rate</t>
  </si>
  <si>
    <t>Number of payments</t>
  </si>
  <si>
    <t>Total interest paid</t>
  </si>
  <si>
    <t>Data table</t>
  </si>
  <si>
    <t>Interest</t>
  </si>
  <si>
    <t>Total interest</t>
  </si>
  <si>
    <t>Term</t>
  </si>
  <si>
    <t>Data table of monthly payment</t>
  </si>
  <si>
    <t>Data table of total interest paid</t>
  </si>
  <si>
    <t>E</t>
  </si>
  <si>
    <t>Stephen</t>
  </si>
  <si>
    <t>Andy</t>
  </si>
  <si>
    <t>T</t>
  </si>
  <si>
    <t>Thompson</t>
  </si>
  <si>
    <t>John</t>
  </si>
  <si>
    <t>Wilson</t>
  </si>
  <si>
    <t>Kathy</t>
  </si>
  <si>
    <t>Fredericks</t>
  </si>
  <si>
    <t>Karen</t>
  </si>
  <si>
    <t>Williams</t>
  </si>
  <si>
    <t>Tom</t>
  </si>
  <si>
    <t>Peter</t>
  </si>
  <si>
    <t>Jennings</t>
  </si>
  <si>
    <t>Ted</t>
  </si>
  <si>
    <t>R</t>
  </si>
  <si>
    <t>Benson</t>
  </si>
  <si>
    <t>Jason</t>
  </si>
  <si>
    <t>Samson</t>
  </si>
  <si>
    <t>Jones, Bob</t>
  </si>
  <si>
    <t>Davis, Stephen</t>
  </si>
  <si>
    <t>Thompson, Andy</t>
  </si>
  <si>
    <t>Wilson, John</t>
  </si>
  <si>
    <t>Fredericks, Kathy</t>
  </si>
  <si>
    <t>Williams, Karen</t>
  </si>
  <si>
    <t>Smith, Tom</t>
  </si>
  <si>
    <t>Jennings, Peter</t>
  </si>
  <si>
    <t>Benson, Ted</t>
  </si>
  <si>
    <t>Samson, Jason</t>
  </si>
  <si>
    <t>Full name</t>
  </si>
  <si>
    <t>Length</t>
  </si>
  <si>
    <t>Comma</t>
  </si>
  <si>
    <t>Space</t>
  </si>
  <si>
    <t>First name</t>
  </si>
  <si>
    <t>Last name</t>
  </si>
  <si>
    <t>Jones, Bob E.</t>
  </si>
  <si>
    <t>Davis, F. Stephen</t>
  </si>
  <si>
    <t>Wilson, John B.</t>
  </si>
  <si>
    <t>Fredericks, Kathy C.</t>
  </si>
  <si>
    <t>Williams, Karen R.</t>
  </si>
  <si>
    <t>Smith, J. Tom</t>
  </si>
  <si>
    <t>Benson, Ted C.</t>
  </si>
  <si>
    <t>Samson, Jason A.</t>
  </si>
  <si>
    <t>Space1</t>
  </si>
  <si>
    <t>Period</t>
  </si>
  <si>
    <t>Space2</t>
  </si>
  <si>
    <t>Used name</t>
  </si>
  <si>
    <t>Initial</t>
  </si>
  <si>
    <t>Middle initial</t>
  </si>
  <si>
    <t>Today's date</t>
  </si>
  <si>
    <t>Current time</t>
  </si>
  <si>
    <t>Date</t>
  </si>
  <si>
    <t>Year</t>
  </si>
  <si>
    <t>Month name</t>
  </si>
  <si>
    <t>Weekday name</t>
  </si>
  <si>
    <t>Lookup table - months</t>
  </si>
  <si>
    <t>Lookup table - days</t>
  </si>
  <si>
    <t>January</t>
  </si>
  <si>
    <t>Sunday</t>
  </si>
  <si>
    <t>February</t>
  </si>
  <si>
    <t>Monday</t>
  </si>
  <si>
    <t>March</t>
  </si>
  <si>
    <t>Tuesday</t>
  </si>
  <si>
    <t>April</t>
  </si>
  <si>
    <t>Wednesday</t>
  </si>
  <si>
    <t>Thursday</t>
  </si>
  <si>
    <t>June</t>
  </si>
  <si>
    <t>Friday</t>
  </si>
  <si>
    <t>July</t>
  </si>
  <si>
    <t>Saturday</t>
  </si>
  <si>
    <t>August</t>
  </si>
  <si>
    <t>September</t>
  </si>
  <si>
    <t>October</t>
  </si>
  <si>
    <t>November</t>
  </si>
  <si>
    <t>December</t>
  </si>
  <si>
    <t>Dates of last two physical exams</t>
  </si>
  <si>
    <t>First exam</t>
  </si>
  <si>
    <t>Next exam</t>
  </si>
  <si>
    <t>Days (subtraction)</t>
  </si>
  <si>
    <t>Days (DATEDIF)</t>
  </si>
  <si>
    <t>Months (DATEDIF)</t>
  </si>
  <si>
    <t>Years (DATEDIF)</t>
  </si>
  <si>
    <t>Dates imported from a legacy system</t>
  </si>
  <si>
    <t>Nov 25, 1997</t>
  </si>
  <si>
    <t>Nov 26, 1997</t>
  </si>
  <si>
    <t>Nov 29, 1997</t>
  </si>
  <si>
    <t>Dec 1, 1997</t>
  </si>
  <si>
    <t>Dec 3, 1997</t>
  </si>
  <si>
    <t>MEDIAN, PERCENTILE, and QUARTILE functions</t>
  </si>
  <si>
    <t>Q3</t>
  </si>
  <si>
    <t>Average</t>
  </si>
  <si>
    <t>Median</t>
  </si>
  <si>
    <t>P01</t>
  </si>
  <si>
    <t>P05</t>
  </si>
  <si>
    <t>P10</t>
  </si>
  <si>
    <t>P25</t>
  </si>
  <si>
    <t>P50</t>
  </si>
  <si>
    <t>P75</t>
  </si>
  <si>
    <t>P90</t>
  </si>
  <si>
    <t>P95</t>
  </si>
  <si>
    <t>P99</t>
  </si>
  <si>
    <t>Quartiles</t>
  </si>
  <si>
    <t>Percentiles</t>
  </si>
  <si>
    <t>Mean</t>
  </si>
  <si>
    <t>Variance</t>
  </si>
  <si>
    <t>Standard deviation</t>
  </si>
  <si>
    <t>St Dev</t>
  </si>
  <si>
    <t>Mean - Stdev</t>
  </si>
  <si>
    <t>Mean + Stdev</t>
  </si>
  <si>
    <t>Pct with 1 stdev of mean</t>
  </si>
  <si>
    <t># less</t>
  </si>
  <si>
    <t># greater</t>
  </si>
  <si>
    <t>Principal</t>
  </si>
  <si>
    <t>Data table for payment versus term</t>
  </si>
  <si>
    <t>Annual interest</t>
  </si>
  <si>
    <t>Discount rate</t>
  </si>
  <si>
    <t>Initial payment</t>
  </si>
  <si>
    <t>Cash inflows at ends of years</t>
  </si>
  <si>
    <t>Inflow</t>
  </si>
  <si>
    <t>NPV</t>
  </si>
  <si>
    <t>Stream of cash flows</t>
  </si>
  <si>
    <t>Cash</t>
  </si>
  <si>
    <t>Cash flows (initial value is a payment)</t>
  </si>
  <si>
    <t>IRR</t>
  </si>
  <si>
    <t>Unit shipping from Plant2 to City3</t>
  </si>
  <si>
    <t>Plant</t>
  </si>
  <si>
    <t>City</t>
  </si>
  <si>
    <t>Unit shipping cost</t>
  </si>
  <si>
    <t>Table of profit versus order quantity</t>
  </si>
  <si>
    <t>Order quantity</t>
  </si>
  <si>
    <t>Profit</t>
  </si>
  <si>
    <t>Best profit</t>
  </si>
  <si>
    <t>Best order quantity</t>
  </si>
  <si>
    <t>Best order quantities</t>
  </si>
  <si>
    <t>Profit for various order quantities (column L) and unit stockout costs (row 32)</t>
  </si>
  <si>
    <t>Payment delay</t>
  </si>
  <si>
    <t>Oct</t>
  </si>
  <si>
    <t>Nov</t>
  </si>
  <si>
    <t>Dec</t>
  </si>
  <si>
    <t>Jul</t>
  </si>
  <si>
    <t>Aug</t>
  </si>
  <si>
    <t>Receipts</t>
  </si>
  <si>
    <t>Percent paid</t>
  </si>
  <si>
    <t>when:</t>
  </si>
  <si>
    <t xml:space="preserve">  month from now</t>
  </si>
  <si>
    <t xml:space="preserve">  months from now</t>
  </si>
  <si>
    <t>Cost</t>
  </si>
  <si>
    <t>Total sales</t>
  </si>
  <si>
    <t>Donalds</t>
  </si>
  <si>
    <t>Save this file under another name, such as My Excel Tutorial.xlsx, and work with the copy.</t>
  </si>
  <si>
    <t>Undoing actions</t>
  </si>
  <si>
    <t>Y2K problem</t>
  </si>
  <si>
    <t>Month number</t>
  </si>
  <si>
    <t>Weekday number</t>
  </si>
  <si>
    <t>Birthdate</t>
  </si>
  <si>
    <t>Next birthday</t>
  </si>
  <si>
    <t>Age</t>
  </si>
  <si>
    <t>CORREL and COVAR functions</t>
  </si>
  <si>
    <t>Sales1</t>
  </si>
  <si>
    <t>Sales2</t>
  </si>
  <si>
    <t>Sales3</t>
  </si>
  <si>
    <t>Correlations</t>
  </si>
  <si>
    <t>Sales1 vs Sales2</t>
  </si>
  <si>
    <t>Sales1 vs Sales3</t>
  </si>
  <si>
    <t>Sales2 vs Sales3</t>
  </si>
  <si>
    <t>Charts</t>
  </si>
  <si>
    <t>Creating a chart</t>
  </si>
  <si>
    <t>Modifying a chart</t>
  </si>
  <si>
    <t>Product1</t>
  </si>
  <si>
    <t>Product2</t>
  </si>
  <si>
    <t>Product3</t>
  </si>
  <si>
    <t>Product4</t>
  </si>
  <si>
    <t>Region1</t>
  </si>
  <si>
    <t>Region2</t>
  </si>
  <si>
    <t>Region3</t>
  </si>
  <si>
    <t>Region4</t>
  </si>
  <si>
    <t>Region5</t>
  </si>
  <si>
    <t>Region6</t>
  </si>
  <si>
    <t>Product5</t>
  </si>
  <si>
    <t>Product6</t>
  </si>
  <si>
    <t>Junk1</t>
  </si>
  <si>
    <t>Junk2</t>
  </si>
  <si>
    <t>Person</t>
  </si>
  <si>
    <t>Height</t>
  </si>
  <si>
    <t>Weight</t>
  </si>
  <si>
    <t>Number who were absent</t>
  </si>
  <si>
    <t>COUNT, COUNTA, and COUNTBLANK functions</t>
  </si>
  <si>
    <t>Gender</t>
  </si>
  <si>
    <t>Male</t>
  </si>
  <si>
    <t>Female</t>
  </si>
  <si>
    <t>Gender condition</t>
  </si>
  <si>
    <t>Age cutoff</t>
  </si>
  <si>
    <t>Exam score cutoff</t>
  </si>
  <si>
    <t>COUNTIF, SUMIF, and AVERAGEIF functions</t>
  </si>
  <si>
    <t># of "high" scores</t>
  </si>
  <si>
    <t>Sum of scores for males</t>
  </si>
  <si>
    <t>Average of scores for males</t>
  </si>
  <si>
    <t>Sum of scores for "young" people</t>
  </si>
  <si>
    <t>Average of scores for "young" people</t>
  </si>
  <si>
    <t>Sum of scores for "old" people</t>
  </si>
  <si>
    <t>Average of scores for "old" people</t>
  </si>
  <si>
    <t>COUNTIFS question</t>
  </si>
  <si>
    <t>SUMIFS question</t>
  </si>
  <si>
    <t>AVERAGEIFS question</t>
  </si>
  <si>
    <t>COUNTIFS, SUMIFS, and AVERAGEIFS functions</t>
  </si>
  <si>
    <t>Auditing formulas</t>
  </si>
  <si>
    <t>Fixed cost of printing</t>
  </si>
  <si>
    <t>Response rate</t>
  </si>
  <si>
    <t>Number of responses</t>
  </si>
  <si>
    <t>Number mailed</t>
  </si>
  <si>
    <t>Total Revenue</t>
  </si>
  <si>
    <t>Unit printing cost</t>
  </si>
  <si>
    <t>Unit mailing cost</t>
  </si>
  <si>
    <t>Average revenue per order</t>
  </si>
  <si>
    <t>Variable cost of printing and mailing</t>
  </si>
  <si>
    <t>Order fulfillment cost (% of revenue)</t>
  </si>
  <si>
    <t>Variable cost per order fulfillment</t>
  </si>
  <si>
    <t>Total variable cost of order fulfillment</t>
  </si>
  <si>
    <t>Total variable cost of printing and mailing</t>
  </si>
  <si>
    <t>Manipulating worksheets</t>
  </si>
  <si>
    <t>Locating a chart</t>
  </si>
  <si>
    <t>Tabs and ribbons</t>
  </si>
  <si>
    <t>Quick Access Toolbar (QAT)</t>
  </si>
  <si>
    <t>Excel Options</t>
  </si>
  <si>
    <t>File extensions</t>
  </si>
  <si>
    <t>Office button</t>
  </si>
  <si>
    <t xml:space="preserve"> </t>
  </si>
  <si>
    <t>Changes in Excel 2007</t>
  </si>
  <si>
    <t>Inserting, deleting, hiding, unhiding rows or columns</t>
  </si>
  <si>
    <t>Common math functions</t>
  </si>
  <si>
    <t>Data validation</t>
  </si>
  <si>
    <t>any decimal number between 1 and 10</t>
  </si>
  <si>
    <t>any integer between 1 and 10</t>
  </si>
  <si>
    <t>any positive integer</t>
  </si>
  <si>
    <t>any negative decimal number</t>
  </si>
  <si>
    <t>Monthy payment</t>
  </si>
  <si>
    <t>Date of loan</t>
  </si>
  <si>
    <t>Common counting, summing, and averaging functions</t>
  </si>
  <si>
    <t>TRIM and VALUE functions</t>
  </si>
  <si>
    <t xml:space="preserve">  Bob  </t>
  </si>
  <si>
    <t xml:space="preserve">  Jane  </t>
  </si>
  <si>
    <t xml:space="preserve">  Justin  </t>
  </si>
  <si>
    <t xml:space="preserve">  Lindsay  </t>
  </si>
  <si>
    <t xml:space="preserve">  George  </t>
  </si>
  <si>
    <t xml:space="preserve">  Sam  </t>
  </si>
  <si>
    <t xml:space="preserve">  Christine  </t>
  </si>
  <si>
    <t xml:space="preserve">  Tom  </t>
  </si>
  <si>
    <t xml:space="preserve">  Jenny  </t>
  </si>
  <si>
    <t xml:space="preserve">  Doug  </t>
  </si>
  <si>
    <t>65</t>
  </si>
  <si>
    <t>36</t>
  </si>
  <si>
    <t>12</t>
  </si>
  <si>
    <t>57</t>
  </si>
  <si>
    <t>93</t>
  </si>
  <si>
    <t>45</t>
  </si>
  <si>
    <t>19</t>
  </si>
  <si>
    <t>Documenting with cell comments and text boxes</t>
  </si>
  <si>
    <t>Sorting</t>
  </si>
  <si>
    <t>State</t>
  </si>
  <si>
    <t>Children</t>
  </si>
  <si>
    <t>Salary</t>
  </si>
  <si>
    <t>Ohio</t>
  </si>
  <si>
    <t>Illinois</t>
  </si>
  <si>
    <t>Michigan</t>
  </si>
  <si>
    <t>Indiana</t>
  </si>
  <si>
    <t>A+</t>
  </si>
  <si>
    <t>D+</t>
  </si>
  <si>
    <t>D-</t>
  </si>
  <si>
    <t>sam</t>
  </si>
  <si>
    <t>jenny</t>
  </si>
  <si>
    <t>charlie</t>
  </si>
  <si>
    <t>doug</t>
  </si>
  <si>
    <t>Name</t>
  </si>
  <si>
    <t>CHRIS</t>
  </si>
  <si>
    <t>FRED</t>
  </si>
  <si>
    <t>MARY</t>
  </si>
  <si>
    <t>TOM</t>
  </si>
  <si>
    <t>BOB</t>
  </si>
  <si>
    <t>Time</t>
  </si>
  <si>
    <t>Order</t>
  </si>
  <si>
    <t>Morning</t>
  </si>
  <si>
    <t>Afternoon</t>
  </si>
  <si>
    <t>Evening</t>
  </si>
  <si>
    <t>Conditional formatting</t>
  </si>
  <si>
    <t>Cutoffs for extremes</t>
  </si>
  <si>
    <t>High</t>
  </si>
  <si>
    <t>Low</t>
  </si>
  <si>
    <t>Wisconsin</t>
  </si>
  <si>
    <t>Tables</t>
  </si>
  <si>
    <t>Pivot tables</t>
  </si>
  <si>
    <t>Region</t>
  </si>
  <si>
    <t>Mon</t>
  </si>
  <si>
    <t>Medium</t>
  </si>
  <si>
    <t>NorthEast</t>
  </si>
  <si>
    <t>Tues</t>
  </si>
  <si>
    <t>South</t>
  </si>
  <si>
    <t>Wed</t>
  </si>
  <si>
    <t>MidWest</t>
  </si>
  <si>
    <t>Thurs</t>
  </si>
  <si>
    <t>Fri</t>
  </si>
  <si>
    <t>Sat</t>
  </si>
  <si>
    <t>Sun</t>
  </si>
  <si>
    <t>Items Ordered</t>
  </si>
  <si>
    <t>Total Cost</t>
  </si>
  <si>
    <t>VISA</t>
  </si>
  <si>
    <t>Mastercard</t>
  </si>
  <si>
    <t>Paid With</t>
  </si>
  <si>
    <t>Recording a macro</t>
  </si>
  <si>
    <t>Goal Seek</t>
  </si>
  <si>
    <t>Unit cost</t>
  </si>
  <si>
    <t>Demand curve (linear)</t>
  </si>
  <si>
    <t>Intercept</t>
  </si>
  <si>
    <t>Slope</t>
  </si>
  <si>
    <t>Demand</t>
  </si>
  <si>
    <t>Hyperlinks</t>
  </si>
  <si>
    <t>Printing</t>
  </si>
  <si>
    <t>Parsing text with common text functions</t>
  </si>
  <si>
    <t>Reference functions</t>
  </si>
  <si>
    <t>Protecting worksheets and workbooks</t>
  </si>
  <si>
    <t>any integer between the values in cells N25 and O25</t>
  </si>
  <si>
    <t>Right-clicking</t>
  </si>
  <si>
    <t>Column1</t>
  </si>
</sst>
</file>

<file path=xl/styles.xml><?xml version="1.0" encoding="utf-8"?>
<styleSheet xmlns="http://schemas.openxmlformats.org/spreadsheetml/2006/main">
  <numFmts count="13">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quot;$&quot;#,##0"/>
    <numFmt numFmtId="166" formatCode="[$-409]m/d/yy\ h:mm\ AM/PM;@"/>
    <numFmt numFmtId="167" formatCode="h:mm;@"/>
    <numFmt numFmtId="168" formatCode="[$-409]d\-mmm\-yy;@"/>
    <numFmt numFmtId="169" formatCode="m/d/yy\ h:mm;@"/>
    <numFmt numFmtId="170" formatCode="0.000"/>
    <numFmt numFmtId="171" formatCode="&quot;$&quot;#,##0;\-&quot;$&quot;#,##0"/>
    <numFmt numFmtId="172" formatCode="&quot;$&quot;#,##0.00;\-&quot;$&quot;#,##0.00"/>
  </numFmts>
  <fonts count="12">
    <font>
      <sz val="11"/>
      <color theme="1"/>
      <name val="Calibri"/>
      <family val="2"/>
      <scheme val="minor"/>
    </font>
    <font>
      <u/>
      <sz val="11"/>
      <color theme="10"/>
      <name val="Calibri"/>
      <family val="2"/>
    </font>
    <font>
      <sz val="11"/>
      <color rgb="FFFF0000"/>
      <name val="Calibri"/>
      <family val="2"/>
      <scheme val="minor"/>
    </font>
    <font>
      <i/>
      <sz val="10"/>
      <name val="Arial"/>
      <family val="2"/>
    </font>
    <font>
      <sz val="10"/>
      <name val="Arial"/>
      <family val="2"/>
    </font>
    <font>
      <sz val="11"/>
      <color theme="1"/>
      <name val="Calibri"/>
      <family val="2"/>
      <scheme val="minor"/>
    </font>
    <font>
      <b/>
      <sz val="11"/>
      <color theme="1"/>
      <name val="Calibri"/>
      <family val="2"/>
      <scheme val="minor"/>
    </font>
    <font>
      <sz val="8"/>
      <color indexed="81"/>
      <name val="Tahoma"/>
      <family val="2"/>
    </font>
    <font>
      <b/>
      <sz val="8"/>
      <color indexed="81"/>
      <name val="Tahoma"/>
      <family val="2"/>
    </font>
    <font>
      <b/>
      <sz val="11"/>
      <name val="Calibri"/>
      <family val="2"/>
      <scheme val="minor"/>
    </font>
    <font>
      <sz val="11"/>
      <name val="Calibri"/>
      <family val="2"/>
      <scheme val="minor"/>
    </font>
    <font>
      <b/>
      <sz val="11"/>
      <color theme="0"/>
      <name val="Calibri"/>
      <family val="2"/>
      <scheme val="minor"/>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4" tint="0.59993285927915285"/>
        <bgColor indexed="64"/>
      </patternFill>
    </fill>
    <fill>
      <patternFill patternType="solid">
        <fgColor rgb="FFFF0000"/>
        <bgColor indexed="64"/>
      </patternFill>
    </fill>
    <fill>
      <patternFill patternType="solid">
        <fgColor rgb="FFE0E0E0"/>
        <bgColor rgb="FFDDDDDD"/>
      </patternFill>
    </fill>
  </fills>
  <borders count="2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9" fontId="5" fillId="0" borderId="0" applyFont="0" applyFill="0" applyBorder="0" applyAlignment="0" applyProtection="0"/>
    <xf numFmtId="0" fontId="4" fillId="0" borderId="0"/>
    <xf numFmtId="9" fontId="4" fillId="0" borderId="0" applyFont="0" applyFill="0" applyBorder="0" applyAlignment="0" applyProtection="0"/>
    <xf numFmtId="44" fontId="5" fillId="0" borderId="0" applyFont="0" applyFill="0" applyBorder="0" applyAlignment="0" applyProtection="0"/>
  </cellStyleXfs>
  <cellXfs count="112">
    <xf numFmtId="0" fontId="0" fillId="0" borderId="0" xfId="0"/>
    <xf numFmtId="0" fontId="1" fillId="0" borderId="0" xfId="1" applyAlignment="1" applyProtection="1"/>
    <xf numFmtId="0" fontId="0" fillId="0" borderId="1" xfId="0" applyBorder="1"/>
    <xf numFmtId="0" fontId="2" fillId="0" borderId="2" xfId="0" applyFont="1" applyBorder="1"/>
    <xf numFmtId="164" fontId="0" fillId="0" borderId="0" xfId="0" applyNumberFormat="1"/>
    <xf numFmtId="164" fontId="0" fillId="0" borderId="2" xfId="0" applyNumberFormat="1" applyBorder="1"/>
    <xf numFmtId="164" fontId="0" fillId="0" borderId="0" xfId="0" applyNumberFormat="1" applyBorder="1"/>
    <xf numFmtId="0" fontId="0" fillId="2" borderId="0" xfId="0" applyFill="1"/>
    <xf numFmtId="165" fontId="0" fillId="0" borderId="0" xfId="0" applyNumberFormat="1"/>
    <xf numFmtId="0" fontId="0" fillId="0" borderId="0" xfId="0" applyAlignment="1">
      <alignment horizontal="right"/>
    </xf>
    <xf numFmtId="165" fontId="0" fillId="0" borderId="3" xfId="0" applyNumberFormat="1" applyBorder="1"/>
    <xf numFmtId="165" fontId="0" fillId="0" borderId="4" xfId="0" applyNumberFormat="1" applyBorder="1"/>
    <xf numFmtId="165"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9" xfId="0" applyNumberFormat="1" applyBorder="1"/>
    <xf numFmtId="164" fontId="0" fillId="0" borderId="10" xfId="0" applyNumberFormat="1" applyBorder="1"/>
    <xf numFmtId="164" fontId="0" fillId="0" borderId="11" xfId="0" applyNumberFormat="1" applyBorder="1"/>
    <xf numFmtId="164" fontId="0" fillId="0" borderId="12" xfId="0" applyNumberFormat="1" applyBorder="1"/>
    <xf numFmtId="164" fontId="0" fillId="0" borderId="13" xfId="0" applyNumberFormat="1"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0"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0" xfId="0" applyAlignment="1"/>
    <xf numFmtId="6" fontId="0" fillId="0" borderId="0" xfId="0" applyNumberFormat="1"/>
    <xf numFmtId="10" fontId="0" fillId="0" borderId="0" xfId="0" applyNumberFormat="1"/>
    <xf numFmtId="8" fontId="0" fillId="0" borderId="1" xfId="0" applyNumberFormat="1" applyBorder="1"/>
    <xf numFmtId="8" fontId="0" fillId="0" borderId="0" xfId="0" applyNumberFormat="1"/>
    <xf numFmtId="8" fontId="0" fillId="3" borderId="0" xfId="0" applyNumberFormat="1" applyFill="1"/>
    <xf numFmtId="6" fontId="0" fillId="4" borderId="0" xfId="0" applyNumberFormat="1" applyFill="1" applyBorder="1"/>
    <xf numFmtId="10" fontId="0" fillId="4" borderId="0" xfId="0" applyNumberFormat="1" applyFill="1" applyBorder="1"/>
    <xf numFmtId="0" fontId="0" fillId="4" borderId="0" xfId="0" applyFill="1" applyBorder="1"/>
    <xf numFmtId="8" fontId="0" fillId="0" borderId="0" xfId="0" applyNumberFormat="1" applyFill="1"/>
    <xf numFmtId="6" fontId="0" fillId="0" borderId="0" xfId="0" applyNumberFormat="1" applyFill="1"/>
    <xf numFmtId="10" fontId="0" fillId="0" borderId="0" xfId="0" applyNumberFormat="1" applyFill="1"/>
    <xf numFmtId="166" fontId="0" fillId="0" borderId="0" xfId="0" applyNumberFormat="1"/>
    <xf numFmtId="14" fontId="0" fillId="0" borderId="0" xfId="0" applyNumberFormat="1"/>
    <xf numFmtId="167" fontId="0" fillId="0" borderId="0" xfId="0" applyNumberFormat="1"/>
    <xf numFmtId="18" fontId="0" fillId="0" borderId="0" xfId="0" applyNumberFormat="1"/>
    <xf numFmtId="168" fontId="0" fillId="0" borderId="0" xfId="0" applyNumberFormat="1"/>
    <xf numFmtId="169" fontId="0" fillId="0" borderId="0" xfId="0" applyNumberFormat="1"/>
    <xf numFmtId="1" fontId="0" fillId="0" borderId="0" xfId="0" applyNumberFormat="1"/>
    <xf numFmtId="0" fontId="0" fillId="0" borderId="0" xfId="0" applyAlignment="1">
      <alignment horizontal="left"/>
    </xf>
    <xf numFmtId="0" fontId="0" fillId="0" borderId="0" xfId="0" quotePrefix="1"/>
    <xf numFmtId="0" fontId="4" fillId="0" borderId="0" xfId="0" applyFont="1"/>
    <xf numFmtId="2" fontId="0" fillId="0" borderId="0" xfId="0" applyNumberFormat="1" applyAlignment="1">
      <alignment horizontal="right"/>
    </xf>
    <xf numFmtId="2" fontId="0" fillId="0" borderId="0" xfId="0" applyNumberFormat="1"/>
    <xf numFmtId="9" fontId="0" fillId="0" borderId="0" xfId="2" applyFont="1"/>
    <xf numFmtId="9" fontId="0" fillId="0" borderId="0" xfId="0" applyNumberFormat="1"/>
    <xf numFmtId="17" fontId="0" fillId="0" borderId="0" xfId="0" applyNumberFormat="1"/>
    <xf numFmtId="0" fontId="6" fillId="0" borderId="0" xfId="0" applyFont="1"/>
    <xf numFmtId="0" fontId="0" fillId="0" borderId="0" xfId="0" applyFill="1" applyBorder="1"/>
    <xf numFmtId="170" fontId="0" fillId="0" borderId="0" xfId="0" applyNumberFormat="1"/>
    <xf numFmtId="0" fontId="9" fillId="0" borderId="0" xfId="3" applyFont="1"/>
    <xf numFmtId="0" fontId="10" fillId="0" borderId="0" xfId="3" applyFont="1" applyBorder="1"/>
    <xf numFmtId="0" fontId="9" fillId="0" borderId="0" xfId="3" applyFont="1" applyBorder="1"/>
    <xf numFmtId="0" fontId="10" fillId="0" borderId="0" xfId="3" applyFont="1"/>
    <xf numFmtId="0" fontId="10" fillId="0" borderId="0" xfId="3" applyFont="1" applyAlignment="1">
      <alignment horizontal="left"/>
    </xf>
    <xf numFmtId="0" fontId="10" fillId="0" borderId="0" xfId="3" applyFont="1" applyFill="1" applyBorder="1"/>
    <xf numFmtId="172" fontId="10" fillId="0" borderId="0" xfId="3" applyNumberFormat="1" applyFont="1" applyFill="1" applyBorder="1"/>
    <xf numFmtId="171" fontId="10" fillId="0" borderId="0" xfId="3" applyNumberFormat="1" applyFont="1" applyFill="1" applyBorder="1"/>
    <xf numFmtId="9" fontId="5" fillId="0" borderId="0" xfId="4" applyFont="1" applyFill="1" applyBorder="1"/>
    <xf numFmtId="0" fontId="9" fillId="0" borderId="0" xfId="3" applyFont="1" applyFill="1" applyBorder="1"/>
    <xf numFmtId="1" fontId="10" fillId="0" borderId="0" xfId="3" applyNumberFormat="1" applyFont="1" applyFill="1" applyBorder="1"/>
    <xf numFmtId="0" fontId="10" fillId="0" borderId="0" xfId="3" applyFont="1" applyFill="1" applyBorder="1" applyAlignment="1">
      <alignment horizontal="left"/>
    </xf>
    <xf numFmtId="0" fontId="0" fillId="0" borderId="0" xfId="0" applyNumberFormat="1"/>
    <xf numFmtId="6" fontId="0" fillId="0" borderId="0" xfId="0" applyNumberFormat="1" applyBorder="1"/>
    <xf numFmtId="10" fontId="0" fillId="0" borderId="0" xfId="0" applyNumberFormat="1" applyBorder="1"/>
    <xf numFmtId="0" fontId="0" fillId="0" borderId="0" xfId="0" applyFill="1"/>
    <xf numFmtId="165" fontId="0" fillId="0" borderId="0" xfId="0" applyNumberFormat="1" applyBorder="1"/>
    <xf numFmtId="0" fontId="0" fillId="0" borderId="0" xfId="0" applyBorder="1" applyAlignment="1">
      <alignment horizontal="right"/>
    </xf>
    <xf numFmtId="165" fontId="0" fillId="0" borderId="0" xfId="5" applyNumberFormat="1" applyFont="1"/>
    <xf numFmtId="16" fontId="0" fillId="0" borderId="0" xfId="0" applyNumberFormat="1"/>
    <xf numFmtId="0" fontId="0" fillId="0" borderId="0" xfId="0" applyFont="1" applyAlignment="1">
      <alignment horizontal="right"/>
    </xf>
    <xf numFmtId="0" fontId="0" fillId="0" borderId="0" xfId="0" applyFont="1" applyAlignment="1">
      <alignment horizontal="left"/>
    </xf>
    <xf numFmtId="7" fontId="0" fillId="0" borderId="0" xfId="0" applyNumberFormat="1" applyAlignment="1">
      <alignment horizontal="right"/>
    </xf>
    <xf numFmtId="0" fontId="0" fillId="0" borderId="0" xfId="0" quotePrefix="1" applyAlignment="1">
      <alignment horizontal="right"/>
    </xf>
    <xf numFmtId="7" fontId="0" fillId="0" borderId="0" xfId="0" applyNumberFormat="1"/>
    <xf numFmtId="0" fontId="9" fillId="0" borderId="0" xfId="0" applyFont="1" applyFill="1" applyBorder="1"/>
    <xf numFmtId="0" fontId="11" fillId="5" borderId="0" xfId="0" applyFont="1" applyFill="1" applyBorder="1"/>
    <xf numFmtId="0" fontId="11" fillId="5" borderId="25" xfId="0" applyFont="1" applyFill="1" applyBorder="1"/>
    <xf numFmtId="0" fontId="11" fillId="5" borderId="26" xfId="0" applyFont="1" applyFill="1" applyBorder="1"/>
    <xf numFmtId="0" fontId="11" fillId="5" borderId="27" xfId="0" applyFont="1" applyFill="1" applyBorder="1"/>
    <xf numFmtId="0" fontId="1" fillId="6" borderId="0" xfId="1" applyFill="1" applyBorder="1" applyAlignment="1" applyProtection="1"/>
    <xf numFmtId="0" fontId="0" fillId="6" borderId="0" xfId="0" applyFill="1" applyBorder="1"/>
    <xf numFmtId="0" fontId="0" fillId="6" borderId="14" xfId="0" applyFill="1" applyBorder="1"/>
    <xf numFmtId="0" fontId="0" fillId="6" borderId="15" xfId="0" applyFill="1" applyBorder="1"/>
    <xf numFmtId="0" fontId="0" fillId="6" borderId="16" xfId="0"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1" xfId="0" applyFill="1" applyBorder="1"/>
  </cellXfs>
  <cellStyles count="6">
    <cellStyle name="Currency" xfId="5" builtinId="4"/>
    <cellStyle name="Hyperlink" xfId="1" builtinId="8"/>
    <cellStyle name="Normal" xfId="0" builtinId="0"/>
    <cellStyle name="Normal 2" xfId="3"/>
    <cellStyle name="Percent" xfId="2" builtinId="5"/>
    <cellStyle name="Percent 2" xfId="4"/>
  </cellStyles>
  <dxfs count="0"/>
  <tableStyles count="0" defaultTableStyle="TableStyleMedium9" defaultPivotStyle="PivotStyleLight16"/>
  <colors>
    <mruColors>
      <color rgb="FFE0E0E0"/>
      <color rgb="FFDDDDDD"/>
    </mruColors>
  </colors>
  <extLst>
    <ext xmlns:x14="http://schemas.microsoft.com/office/spreadsheetml/2008/2/main" uri="{2FA3799A-409F-427f-AF3B-CBDC4617632B}">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layout/>
    </c:title>
    <c:plotArea>
      <c:layout/>
      <c:lineChart>
        <c:grouping val="standard"/>
        <c:ser>
          <c:idx val="0"/>
          <c:order val="0"/>
          <c:tx>
            <c:strRef>
              <c:f>'Right-clicking'!$M$3</c:f>
              <c:strCache>
                <c:ptCount val="1"/>
                <c:pt idx="0">
                  <c:v>Sales</c:v>
                </c:pt>
              </c:strCache>
            </c:strRef>
          </c:tx>
          <c:cat>
            <c:numRef>
              <c:f>'Right-clicking'!$L$4:$L$11</c:f>
              <c:numCache>
                <c:formatCode>mmm\-yy</c:formatCode>
                <c:ptCount val="8"/>
                <c:pt idx="0">
                  <c:v>39814</c:v>
                </c:pt>
                <c:pt idx="1">
                  <c:v>39845</c:v>
                </c:pt>
                <c:pt idx="2">
                  <c:v>39873</c:v>
                </c:pt>
                <c:pt idx="3">
                  <c:v>39904</c:v>
                </c:pt>
                <c:pt idx="4">
                  <c:v>39934</c:v>
                </c:pt>
                <c:pt idx="5">
                  <c:v>39965</c:v>
                </c:pt>
                <c:pt idx="6">
                  <c:v>39995</c:v>
                </c:pt>
                <c:pt idx="7">
                  <c:v>40026</c:v>
                </c:pt>
              </c:numCache>
            </c:numRef>
          </c:cat>
          <c:val>
            <c:numRef>
              <c:f>'Right-clicking'!$M$4:$M$11</c:f>
              <c:numCache>
                <c:formatCode>General</c:formatCode>
                <c:ptCount val="8"/>
                <c:pt idx="0">
                  <c:v>3108</c:v>
                </c:pt>
                <c:pt idx="1">
                  <c:v>3993</c:v>
                </c:pt>
                <c:pt idx="2">
                  <c:v>1644</c:v>
                </c:pt>
                <c:pt idx="3">
                  <c:v>3078</c:v>
                </c:pt>
                <c:pt idx="4">
                  <c:v>1830</c:v>
                </c:pt>
                <c:pt idx="5">
                  <c:v>3279</c:v>
                </c:pt>
                <c:pt idx="6">
                  <c:v>3413</c:v>
                </c:pt>
                <c:pt idx="7">
                  <c:v>1197</c:v>
                </c:pt>
              </c:numCache>
            </c:numRef>
          </c:val>
        </c:ser>
        <c:marker val="1"/>
        <c:axId val="67290624"/>
        <c:axId val="67292160"/>
      </c:lineChart>
      <c:dateAx>
        <c:axId val="67290624"/>
        <c:scaling>
          <c:orientation val="minMax"/>
        </c:scaling>
        <c:axPos val="b"/>
        <c:numFmt formatCode="mmm\-yy" sourceLinked="1"/>
        <c:tickLblPos val="nextTo"/>
        <c:crossAx val="67292160"/>
        <c:crosses val="autoZero"/>
        <c:auto val="1"/>
        <c:lblOffset val="100"/>
        <c:baseTimeUnit val="months"/>
      </c:dateAx>
      <c:valAx>
        <c:axId val="67292160"/>
        <c:scaling>
          <c:orientation val="minMax"/>
        </c:scaling>
        <c:axPos val="l"/>
        <c:majorGridlines/>
        <c:numFmt formatCode="General" sourceLinked="1"/>
        <c:tickLblPos val="nextTo"/>
        <c:crossAx val="67290624"/>
        <c:crosses val="autoZero"/>
        <c:crossBetween val="between"/>
      </c:valAx>
    </c:plotArea>
    <c:plotVisOnly val="1"/>
  </c:chart>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val>
            <c:numRef>
              <c:f>'Create chart'!$N$81:$N$86</c:f>
              <c:numCache>
                <c:formatCode>General</c:formatCode>
                <c:ptCount val="6"/>
                <c:pt idx="0">
                  <c:v>16</c:v>
                </c:pt>
                <c:pt idx="1">
                  <c:v>46</c:v>
                </c:pt>
                <c:pt idx="2">
                  <c:v>43</c:v>
                </c:pt>
                <c:pt idx="3">
                  <c:v>25</c:v>
                </c:pt>
                <c:pt idx="4">
                  <c:v>86</c:v>
                </c:pt>
                <c:pt idx="5">
                  <c:v>63</c:v>
                </c:pt>
              </c:numCache>
            </c:numRef>
          </c:val>
        </c:ser>
        <c:ser>
          <c:idx val="1"/>
          <c:order val="1"/>
          <c:val>
            <c:numRef>
              <c:f>'Create chart'!$O$81:$O$86</c:f>
              <c:numCache>
                <c:formatCode>General</c:formatCode>
                <c:ptCount val="6"/>
                <c:pt idx="0">
                  <c:v>71</c:v>
                </c:pt>
                <c:pt idx="1">
                  <c:v>3</c:v>
                </c:pt>
                <c:pt idx="2">
                  <c:v>22</c:v>
                </c:pt>
                <c:pt idx="3">
                  <c:v>54</c:v>
                </c:pt>
                <c:pt idx="4">
                  <c:v>31</c:v>
                </c:pt>
                <c:pt idx="5">
                  <c:v>78</c:v>
                </c:pt>
              </c:numCache>
            </c:numRef>
          </c:val>
        </c:ser>
        <c:ser>
          <c:idx val="2"/>
          <c:order val="2"/>
          <c:val>
            <c:numRef>
              <c:f>'Create chart'!$P$81:$P$86</c:f>
              <c:numCache>
                <c:formatCode>"$"#,##0</c:formatCode>
                <c:ptCount val="6"/>
                <c:pt idx="0">
                  <c:v>4937</c:v>
                </c:pt>
                <c:pt idx="1">
                  <c:v>2377</c:v>
                </c:pt>
                <c:pt idx="2">
                  <c:v>2606</c:v>
                </c:pt>
                <c:pt idx="3">
                  <c:v>1089</c:v>
                </c:pt>
                <c:pt idx="4">
                  <c:v>2727</c:v>
                </c:pt>
                <c:pt idx="5">
                  <c:v>3163</c:v>
                </c:pt>
              </c:numCache>
            </c:numRef>
          </c:val>
        </c:ser>
        <c:ser>
          <c:idx val="3"/>
          <c:order val="3"/>
          <c:val>
            <c:numRef>
              <c:f>'Create chart'!$Q$81:$Q$86</c:f>
              <c:numCache>
                <c:formatCode>"$"#,##0</c:formatCode>
                <c:ptCount val="6"/>
                <c:pt idx="0">
                  <c:v>3669</c:v>
                </c:pt>
                <c:pt idx="1">
                  <c:v>4688</c:v>
                </c:pt>
                <c:pt idx="2">
                  <c:v>4190</c:v>
                </c:pt>
                <c:pt idx="3">
                  <c:v>4549</c:v>
                </c:pt>
                <c:pt idx="4">
                  <c:v>3831</c:v>
                </c:pt>
                <c:pt idx="5">
                  <c:v>3107</c:v>
                </c:pt>
              </c:numCache>
            </c:numRef>
          </c:val>
        </c:ser>
        <c:marker val="1"/>
        <c:axId val="78973184"/>
        <c:axId val="78983168"/>
      </c:lineChart>
      <c:catAx>
        <c:axId val="78973184"/>
        <c:scaling>
          <c:orientation val="minMax"/>
        </c:scaling>
        <c:axPos val="b"/>
        <c:tickLblPos val="nextTo"/>
        <c:crossAx val="78983168"/>
        <c:crosses val="autoZero"/>
        <c:auto val="1"/>
        <c:lblAlgn val="ctr"/>
        <c:lblOffset val="100"/>
      </c:catAx>
      <c:valAx>
        <c:axId val="78983168"/>
        <c:scaling>
          <c:orientation val="minMax"/>
        </c:scaling>
        <c:axPos val="l"/>
        <c:majorGridlines/>
        <c:numFmt formatCode="General" sourceLinked="1"/>
        <c:tickLblPos val="nextTo"/>
        <c:crossAx val="78973184"/>
        <c:crosses val="autoZero"/>
        <c:crossBetween val="between"/>
      </c:valAx>
    </c:plotArea>
    <c:legend>
      <c:legendPos val="r"/>
      <c:layout/>
    </c:legend>
    <c:plotVisOnly val="1"/>
  </c:chart>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layout/>
    </c:title>
    <c:plotArea>
      <c:layout/>
      <c:barChart>
        <c:barDir val="col"/>
        <c:grouping val="clustered"/>
        <c:ser>
          <c:idx val="0"/>
          <c:order val="0"/>
          <c:tx>
            <c:strRef>
              <c:f>'Locating chart'!$M$3</c:f>
              <c:strCache>
                <c:ptCount val="1"/>
                <c:pt idx="0">
                  <c:v>Sales</c:v>
                </c:pt>
              </c:strCache>
            </c:strRef>
          </c:tx>
          <c:cat>
            <c:numRef>
              <c:f>'Locating chart'!$L$4:$L$15</c:f>
              <c:numCache>
                <c:formatCode>mmm\-yy</c:formatCode>
                <c:ptCount val="12"/>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numCache>
            </c:numRef>
          </c:cat>
          <c:val>
            <c:numRef>
              <c:f>'Locating chart'!$M$4:$M$15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ser>
        <c:axId val="78970240"/>
        <c:axId val="79045760"/>
      </c:barChart>
      <c:dateAx>
        <c:axId val="78970240"/>
        <c:scaling>
          <c:orientation val="minMax"/>
        </c:scaling>
        <c:axPos val="b"/>
        <c:numFmt formatCode="mmm\-yy" sourceLinked="1"/>
        <c:tickLblPos val="nextTo"/>
        <c:crossAx val="79045760"/>
        <c:crosses val="autoZero"/>
        <c:auto val="1"/>
        <c:lblOffset val="100"/>
        <c:baseTimeUnit val="months"/>
      </c:dateAx>
      <c:valAx>
        <c:axId val="79045760"/>
        <c:scaling>
          <c:orientation val="minMax"/>
        </c:scaling>
        <c:axPos val="l"/>
        <c:majorGridlines/>
        <c:numFmt formatCode="&quot;$&quot;#,##0_);[Red]\(&quot;$&quot;#,##0\)" sourceLinked="1"/>
        <c:tickLblPos val="nextTo"/>
        <c:crossAx val="78970240"/>
        <c:crosses val="autoZero"/>
        <c:crossBetween val="between"/>
      </c:valAx>
    </c:plotArea>
    <c:plotVisOnly val="1"/>
  </c:chart>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layout/>
    </c:title>
    <c:plotArea>
      <c:layout/>
      <c:scatterChart>
        <c:scatterStyle val="lineMarker"/>
        <c:ser>
          <c:idx val="0"/>
          <c:order val="0"/>
          <c:tx>
            <c:strRef>
              <c:f>'Modify chart'!$N$3</c:f>
              <c:strCache>
                <c:ptCount val="1"/>
                <c:pt idx="0">
                  <c:v>Sales2</c:v>
                </c:pt>
              </c:strCache>
            </c:strRef>
          </c:tx>
          <c:spPr>
            <a:ln w="28575">
              <a:noFill/>
            </a:ln>
          </c:spPr>
          <c:xVal>
            <c:numRef>
              <c:f>'Modify chart'!$M$4:$M$15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xVal>
          <c:yVal>
            <c:numRef>
              <c:f>'Modify chart'!$N$4:$N$15</c:f>
              <c:numCache>
                <c:formatCode>"$"#,##0_);[Red]\("$"#,##0\)</c:formatCode>
                <c:ptCount val="12"/>
                <c:pt idx="0">
                  <c:v>23919</c:v>
                </c:pt>
                <c:pt idx="1">
                  <c:v>19507</c:v>
                </c:pt>
                <c:pt idx="2">
                  <c:v>34377</c:v>
                </c:pt>
                <c:pt idx="3">
                  <c:v>30285</c:v>
                </c:pt>
                <c:pt idx="4">
                  <c:v>19673</c:v>
                </c:pt>
                <c:pt idx="5">
                  <c:v>21007</c:v>
                </c:pt>
                <c:pt idx="6">
                  <c:v>16644</c:v>
                </c:pt>
                <c:pt idx="7">
                  <c:v>21022</c:v>
                </c:pt>
                <c:pt idx="8">
                  <c:v>23928</c:v>
                </c:pt>
                <c:pt idx="9">
                  <c:v>31403</c:v>
                </c:pt>
                <c:pt idx="10">
                  <c:v>25333</c:v>
                </c:pt>
                <c:pt idx="11">
                  <c:v>28071</c:v>
                </c:pt>
              </c:numCache>
            </c:numRef>
          </c:yVal>
        </c:ser>
        <c:axId val="79103488"/>
        <c:axId val="79105024"/>
      </c:scatterChart>
      <c:valAx>
        <c:axId val="79103488"/>
        <c:scaling>
          <c:orientation val="minMax"/>
        </c:scaling>
        <c:axPos val="b"/>
        <c:numFmt formatCode="&quot;$&quot;#,##0_);[Red]\(&quot;$&quot;#,##0\)" sourceLinked="1"/>
        <c:tickLblPos val="nextTo"/>
        <c:crossAx val="79105024"/>
        <c:crosses val="autoZero"/>
        <c:crossBetween val="midCat"/>
      </c:valAx>
      <c:valAx>
        <c:axId val="79105024"/>
        <c:scaling>
          <c:orientation val="minMax"/>
        </c:scaling>
        <c:axPos val="l"/>
        <c:majorGridlines/>
        <c:numFmt formatCode="&quot;$&quot;#,##0_);[Red]\(&quot;$&quot;#,##0\)" sourceLinked="1"/>
        <c:tickLblPos val="nextTo"/>
        <c:crossAx val="79103488"/>
        <c:crosses val="autoZero"/>
        <c:crossBetween val="midCat"/>
      </c:valAx>
    </c:plotArea>
    <c:legend>
      <c:legendPos val="r"/>
      <c:layout/>
    </c:legend>
    <c:plotVisOnly val="1"/>
  </c:chart>
  <c:printSettings>
    <c:headerFooter/>
    <c:pageMargins b="0.75000000000000222" l="0.70000000000000062" r="0.70000000000000062" t="0.750000000000002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a:pPr>
            <a:r>
              <a:rPr lang="en-US" sz="1100"/>
              <a:t>Sale of product 2 versus sales of product 1</a:t>
            </a:r>
          </a:p>
        </c:rich>
      </c:tx>
      <c:layout/>
    </c:title>
    <c:plotArea>
      <c:layout/>
      <c:scatterChart>
        <c:scatterStyle val="lineMarker"/>
        <c:ser>
          <c:idx val="0"/>
          <c:order val="0"/>
          <c:tx>
            <c:strRef>
              <c:f>'Modify chart'!$N$3</c:f>
              <c:strCache>
                <c:ptCount val="1"/>
                <c:pt idx="0">
                  <c:v>Sales2</c:v>
                </c:pt>
              </c:strCache>
            </c:strRef>
          </c:tx>
          <c:spPr>
            <a:ln w="28575">
              <a:noFill/>
            </a:ln>
          </c:spPr>
          <c:marker>
            <c:symbol val="circle"/>
            <c:size val="4"/>
            <c:spPr>
              <a:solidFill>
                <a:srgbClr val="FF0000"/>
              </a:solidFill>
              <a:ln>
                <a:solidFill>
                  <a:srgbClr val="FF0000"/>
                </a:solidFill>
              </a:ln>
            </c:spPr>
          </c:marker>
          <c:xVal>
            <c:numRef>
              <c:f>'Modify chart'!$M$4:$M$15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xVal>
          <c:yVal>
            <c:numRef>
              <c:f>'Modify chart'!$N$4:$N$15</c:f>
              <c:numCache>
                <c:formatCode>"$"#,##0_);[Red]\("$"#,##0\)</c:formatCode>
                <c:ptCount val="12"/>
                <c:pt idx="0">
                  <c:v>23919</c:v>
                </c:pt>
                <c:pt idx="1">
                  <c:v>19507</c:v>
                </c:pt>
                <c:pt idx="2">
                  <c:v>34377</c:v>
                </c:pt>
                <c:pt idx="3">
                  <c:v>30285</c:v>
                </c:pt>
                <c:pt idx="4">
                  <c:v>19673</c:v>
                </c:pt>
                <c:pt idx="5">
                  <c:v>21007</c:v>
                </c:pt>
                <c:pt idx="6">
                  <c:v>16644</c:v>
                </c:pt>
                <c:pt idx="7">
                  <c:v>21022</c:v>
                </c:pt>
                <c:pt idx="8">
                  <c:v>23928</c:v>
                </c:pt>
                <c:pt idx="9">
                  <c:v>31403</c:v>
                </c:pt>
                <c:pt idx="10">
                  <c:v>25333</c:v>
                </c:pt>
                <c:pt idx="11">
                  <c:v>28071</c:v>
                </c:pt>
              </c:numCache>
            </c:numRef>
          </c:yVal>
        </c:ser>
        <c:axId val="79120640"/>
        <c:axId val="79152256"/>
      </c:scatterChart>
      <c:valAx>
        <c:axId val="79120640"/>
        <c:scaling>
          <c:orientation val="minMax"/>
          <c:max val="10000"/>
          <c:min val="5000"/>
        </c:scaling>
        <c:axPos val="b"/>
        <c:majorGridlines>
          <c:spPr>
            <a:ln>
              <a:solidFill>
                <a:schemeClr val="bg1">
                  <a:lumMod val="75000"/>
                </a:schemeClr>
              </a:solidFill>
            </a:ln>
          </c:spPr>
        </c:majorGridlines>
        <c:title>
          <c:tx>
            <c:rich>
              <a:bodyPr/>
              <a:lstStyle/>
              <a:p>
                <a:pPr>
                  <a:defRPr/>
                </a:pPr>
                <a:r>
                  <a:rPr lang="en-US"/>
                  <a:t>Product 1 ($1000s)</a:t>
                </a:r>
              </a:p>
            </c:rich>
          </c:tx>
          <c:layout/>
        </c:title>
        <c:numFmt formatCode="#,##0" sourceLinked="0"/>
        <c:tickLblPos val="nextTo"/>
        <c:crossAx val="79152256"/>
        <c:crosses val="autoZero"/>
        <c:crossBetween val="midCat"/>
        <c:majorUnit val="1000"/>
        <c:dispUnits>
          <c:builtInUnit val="thousands"/>
        </c:dispUnits>
      </c:valAx>
      <c:valAx>
        <c:axId val="79152256"/>
        <c:scaling>
          <c:orientation val="minMax"/>
          <c:max val="35000"/>
          <c:min val="15000"/>
        </c:scaling>
        <c:axPos val="l"/>
        <c:majorGridlines>
          <c:spPr>
            <a:ln>
              <a:solidFill>
                <a:schemeClr val="bg1">
                  <a:lumMod val="75000"/>
                </a:schemeClr>
              </a:solidFill>
            </a:ln>
          </c:spPr>
        </c:majorGridlines>
        <c:title>
          <c:tx>
            <c:rich>
              <a:bodyPr rot="-5400000" vert="horz"/>
              <a:lstStyle/>
              <a:p>
                <a:pPr>
                  <a:defRPr/>
                </a:pPr>
                <a:r>
                  <a:rPr lang="en-US"/>
                  <a:t>Product 2 ($1000s)</a:t>
                </a:r>
              </a:p>
            </c:rich>
          </c:tx>
          <c:layout/>
        </c:title>
        <c:numFmt formatCode="#,##0.0" sourceLinked="0"/>
        <c:tickLblPos val="nextTo"/>
        <c:crossAx val="79120640"/>
        <c:crosses val="autoZero"/>
        <c:crossBetween val="midCat"/>
        <c:majorUnit val="2500"/>
        <c:dispUnits>
          <c:builtInUnit val="thousands"/>
        </c:dispUnits>
      </c:valAx>
      <c:spPr>
        <a:solidFill>
          <a:schemeClr val="bg1">
            <a:lumMod val="85000"/>
          </a:schemeClr>
        </a:solidFill>
      </c:spPr>
    </c:plotArea>
    <c:plotVisOnly val="1"/>
  </c:chart>
  <c:printSettings>
    <c:headerFooter/>
    <c:pageMargins b="0.75000000000000233" l="0.70000000000000062" r="0.70000000000000062" t="0.75000000000000233"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hyperlink" Target="mailto:aiman.ramzanali@gmail.com"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8.gif"/><Relationship Id="rId2" Type="http://schemas.openxmlformats.org/officeDocument/2006/relationships/image" Target="../media/image7.gif"/><Relationship Id="rId1" Type="http://schemas.openxmlformats.org/officeDocument/2006/relationships/image" Target="../media/image6.gif"/><Relationship Id="rId4" Type="http://schemas.openxmlformats.org/officeDocument/2006/relationships/hyperlink" Target="http://excel-expert.yolasite.com/" TargetMode="External"/></Relationships>
</file>

<file path=xl/drawings/_rels/drawing12.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9.gif"/></Relationships>
</file>

<file path=xl/drawings/_rels/drawing13.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11.gif"/><Relationship Id="rId1" Type="http://schemas.openxmlformats.org/officeDocument/2006/relationships/image" Target="../media/image10.gif"/></Relationships>
</file>

<file path=xl/drawings/_rels/drawing15.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14.gif"/><Relationship Id="rId2" Type="http://schemas.openxmlformats.org/officeDocument/2006/relationships/image" Target="../media/image13.gif"/><Relationship Id="rId1" Type="http://schemas.openxmlformats.org/officeDocument/2006/relationships/image" Target="../media/image12.gif"/><Relationship Id="rId4" Type="http://schemas.openxmlformats.org/officeDocument/2006/relationships/hyperlink" Target="http://excel-expert.yolasite.com/"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15.gif"/></Relationships>
</file>

<file path=xl/drawings/_rels/drawing21.xml.rels><?xml version="1.0" encoding="UTF-8" standalone="yes"?>
<Relationships xmlns="http://schemas.openxmlformats.org/package/2006/relationships"><Relationship Id="rId3" Type="http://schemas.openxmlformats.org/officeDocument/2006/relationships/image" Target="../media/image18.gif"/><Relationship Id="rId2" Type="http://schemas.openxmlformats.org/officeDocument/2006/relationships/image" Target="../media/image17.gif"/><Relationship Id="rId1" Type="http://schemas.openxmlformats.org/officeDocument/2006/relationships/image" Target="../media/image16.gif"/><Relationship Id="rId5" Type="http://schemas.openxmlformats.org/officeDocument/2006/relationships/hyperlink" Target="http://excel-expert.yolasite.com/" TargetMode="External"/><Relationship Id="rId4" Type="http://schemas.openxmlformats.org/officeDocument/2006/relationships/image" Target="../media/image15.gif"/></Relationships>
</file>

<file path=xl/drawings/_rels/drawing22.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20.gif"/><Relationship Id="rId1" Type="http://schemas.openxmlformats.org/officeDocument/2006/relationships/image" Target="../media/image19.gif"/></Relationships>
</file>

<file path=xl/drawings/_rels/drawing23.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21.gif"/></Relationships>
</file>

<file path=xl/drawings/_rels/drawing24.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22.gif"/></Relationships>
</file>

<file path=xl/drawings/_rels/drawing25.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26.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23.gif"/></Relationships>
</file>

<file path=xl/drawings/_rels/drawing27.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24.gif"/></Relationships>
</file>

<file path=xl/drawings/_rels/drawing28.xml.rels><?xml version="1.0" encoding="UTF-8" standalone="yes"?>
<Relationships xmlns="http://schemas.openxmlformats.org/package/2006/relationships"><Relationship Id="rId3" Type="http://schemas.openxmlformats.org/officeDocument/2006/relationships/image" Target="../media/image27.gif"/><Relationship Id="rId2" Type="http://schemas.openxmlformats.org/officeDocument/2006/relationships/image" Target="../media/image26.gif"/><Relationship Id="rId1" Type="http://schemas.openxmlformats.org/officeDocument/2006/relationships/image" Target="../media/image25.gif"/><Relationship Id="rId4" Type="http://schemas.openxmlformats.org/officeDocument/2006/relationships/hyperlink" Target="http://excel-expert.yolasite.com/" TargetMode="External"/></Relationships>
</file>

<file path=xl/drawings/_rels/drawing29.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13.gif"/></Relationships>
</file>

<file path=xl/drawings/_rels/drawing3.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30.gif"/><Relationship Id="rId7" Type="http://schemas.openxmlformats.org/officeDocument/2006/relationships/hyperlink" Target="http://excel-expert.yolasite.com/" TargetMode="External"/><Relationship Id="rId2" Type="http://schemas.openxmlformats.org/officeDocument/2006/relationships/image" Target="../media/image29.gif"/><Relationship Id="rId1" Type="http://schemas.openxmlformats.org/officeDocument/2006/relationships/image" Target="../media/image28.gif"/><Relationship Id="rId6" Type="http://schemas.openxmlformats.org/officeDocument/2006/relationships/image" Target="../media/image33.gif"/><Relationship Id="rId5" Type="http://schemas.openxmlformats.org/officeDocument/2006/relationships/image" Target="../media/image32.gif"/><Relationship Id="rId4" Type="http://schemas.openxmlformats.org/officeDocument/2006/relationships/image" Target="../media/image31.gif"/></Relationships>
</file>

<file path=xl/drawings/_rels/drawing31.xml.rels><?xml version="1.0" encoding="UTF-8" standalone="yes"?>
<Relationships xmlns="http://schemas.openxmlformats.org/package/2006/relationships"><Relationship Id="rId3" Type="http://schemas.openxmlformats.org/officeDocument/2006/relationships/image" Target="../media/image35.gif"/><Relationship Id="rId2" Type="http://schemas.openxmlformats.org/officeDocument/2006/relationships/image" Target="../media/image34.gif"/><Relationship Id="rId1" Type="http://schemas.openxmlformats.org/officeDocument/2006/relationships/image" Target="../media/image5.gif"/><Relationship Id="rId4" Type="http://schemas.openxmlformats.org/officeDocument/2006/relationships/hyperlink" Target="http://excel-expert.yolasite.com/"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3.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36.gif"/></Relationships>
</file>

<file path=xl/drawings/_rels/drawing34.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5.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6.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7.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8.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3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40.xml.rels><?xml version="1.0" encoding="UTF-8" standalone="yes"?>
<Relationships xmlns="http://schemas.openxmlformats.org/package/2006/relationships"><Relationship Id="rId3" Type="http://schemas.openxmlformats.org/officeDocument/2006/relationships/image" Target="../media/image39.gif"/><Relationship Id="rId2" Type="http://schemas.openxmlformats.org/officeDocument/2006/relationships/image" Target="../media/image38.gif"/><Relationship Id="rId1" Type="http://schemas.openxmlformats.org/officeDocument/2006/relationships/image" Target="../media/image37.gif"/><Relationship Id="rId4" Type="http://schemas.openxmlformats.org/officeDocument/2006/relationships/hyperlink" Target="http://excel-expert.yolasite.com/" TargetMode="External"/></Relationships>
</file>

<file path=xl/drawings/_rels/drawing41.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chart" Target="../charts/chart2.xml"/></Relationships>
</file>

<file path=xl/drawings/_rels/drawing42.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37.gif"/><Relationship Id="rId1" Type="http://schemas.openxmlformats.org/officeDocument/2006/relationships/chart" Target="../charts/chart3.xml"/></Relationships>
</file>

<file path=xl/drawings/_rels/drawing43.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chart" Target="../charts/chart5.xml"/><Relationship Id="rId1" Type="http://schemas.openxmlformats.org/officeDocument/2006/relationships/chart" Target="../charts/chart4.xml"/></Relationships>
</file>

<file path=xl/drawings/_rels/drawing44.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0.gif"/></Relationships>
</file>

<file path=xl/drawings/_rels/drawing45.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42.gif"/><Relationship Id="rId1" Type="http://schemas.openxmlformats.org/officeDocument/2006/relationships/image" Target="../media/image41.gif"/></Relationships>
</file>

<file path=xl/drawings/_rels/drawing46.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3.gif"/></Relationships>
</file>

<file path=xl/drawings/_rels/drawing47.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45.gif"/><Relationship Id="rId1" Type="http://schemas.openxmlformats.org/officeDocument/2006/relationships/image" Target="../media/image44.gif"/></Relationships>
</file>

<file path=xl/drawings/_rels/drawing48.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6.gif"/></Relationships>
</file>

<file path=xl/drawings/_rels/drawing4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2.gif"/></Relationships>
</file>

<file path=xl/drawings/_rels/drawing50.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1.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2.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7.gif"/></Relationships>
</file>

<file path=xl/drawings/_rels/drawing53.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8.gif"/></Relationships>
</file>

<file path=xl/drawings/_rels/drawing54.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5.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6.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7.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8.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5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3.gif"/></Relationships>
</file>

<file path=xl/drawings/_rels/drawing60.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1.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2.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3.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4.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5.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6.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7.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8.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6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gif"/></Relationships>
</file>

<file path=xl/drawings/_rels/drawing70.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1.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2.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3.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4.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5.xml.rels><?xml version="1.0" encoding="UTF-8" standalone="yes"?>
<Relationships xmlns="http://schemas.openxmlformats.org/package/2006/relationships"><Relationship Id="rId2" Type="http://schemas.openxmlformats.org/officeDocument/2006/relationships/hyperlink" Target="http://excel-expert.yolasite.com/" TargetMode="External"/><Relationship Id="rId1" Type="http://schemas.openxmlformats.org/officeDocument/2006/relationships/image" Target="../media/image49.gif"/></Relationships>
</file>

<file path=xl/drawings/_rels/drawing76.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7.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8.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79.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8.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80.xml.rels><?xml version="1.0" encoding="UTF-8" standalone="yes"?>
<Relationships xmlns="http://schemas.openxmlformats.org/package/2006/relationships"><Relationship Id="rId1" Type="http://schemas.openxmlformats.org/officeDocument/2006/relationships/hyperlink" Target="http://excel-expert.yolasite.com/" TargetMode="External"/></Relationships>
</file>

<file path=xl/drawings/_rels/drawing81.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51.gif"/><Relationship Id="rId1" Type="http://schemas.openxmlformats.org/officeDocument/2006/relationships/image" Target="../media/image50.gif"/></Relationships>
</file>

<file path=xl/drawings/_rels/drawing9.xml.rels><?xml version="1.0" encoding="UTF-8" standalone="yes"?>
<Relationships xmlns="http://schemas.openxmlformats.org/package/2006/relationships"><Relationship Id="rId3" Type="http://schemas.openxmlformats.org/officeDocument/2006/relationships/hyperlink" Target="http://excel-expert.yolasite.com/" TargetMode="External"/><Relationship Id="rId2" Type="http://schemas.openxmlformats.org/officeDocument/2006/relationships/image" Target="../media/image5.gif"/><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0</xdr:row>
      <xdr:rowOff>0</xdr:rowOff>
    </xdr:from>
    <xdr:to>
      <xdr:col>16384</xdr:col>
      <xdr:colOff>57150</xdr:colOff>
      <xdr:row>2</xdr:row>
      <xdr:rowOff>161925</xdr:rowOff>
    </xdr:to>
    <xdr:pic>
      <xdr:nvPicPr>
        <xdr:cNvPr id="3" name="Picture 2" descr="C:\Users\aiman.saleem\Desktop\background_reporting.jpg"/>
        <xdr:cNvPicPr>
          <a:picLocks noChangeAspect="1" noChangeArrowheads="1"/>
        </xdr:cNvPicPr>
      </xdr:nvPicPr>
      <xdr:blipFill>
        <a:blip xmlns:r="http://schemas.openxmlformats.org/officeDocument/2006/relationships" r:embed="rId1"/>
        <a:srcRect/>
        <a:stretch>
          <a:fillRect/>
        </a:stretch>
      </xdr:blipFill>
      <xdr:spPr bwMode="auto">
        <a:xfrm>
          <a:off x="542925" y="0"/>
          <a:ext cx="11553825" cy="923925"/>
        </a:xfrm>
        <a:prstGeom prst="rect">
          <a:avLst/>
        </a:prstGeom>
        <a:noFill/>
        <a:ln w="9525">
          <a:noFill/>
          <a:miter lim="800000"/>
          <a:headEnd/>
          <a:tailEnd/>
        </a:ln>
      </xdr:spPr>
    </xdr:pic>
    <xdr:clientData/>
  </xdr:twoCellAnchor>
  <xdr:oneCellAnchor>
    <xdr:from>
      <xdr:col>0</xdr:col>
      <xdr:colOff>552450</xdr:colOff>
      <xdr:row>1</xdr:row>
      <xdr:rowOff>142875</xdr:rowOff>
    </xdr:from>
    <xdr:ext cx="2306406" cy="559086"/>
    <xdr:sp macro="" textlink="">
      <xdr:nvSpPr>
        <xdr:cNvPr id="5" name="Rectangle 4"/>
        <xdr:cNvSpPr/>
      </xdr:nvSpPr>
      <xdr:spPr>
        <a:xfrm>
          <a:off x="552450" y="333375"/>
          <a:ext cx="2306406" cy="559086"/>
        </a:xfrm>
        <a:prstGeom prst="rect">
          <a:avLst/>
        </a:prstGeom>
        <a:ln/>
        <a:effectLst>
          <a:outerShdw blurRad="40000" dist="20000" dir="5400000" rotWithShape="0">
            <a:srgbClr val="000000">
              <a:alpha val="38000"/>
            </a:srgbClr>
          </a:outerShdw>
          <a:softEdge rad="635000"/>
        </a:effectLst>
      </xdr:spPr>
      <xdr:style>
        <a:lnRef idx="1">
          <a:schemeClr val="accent1"/>
        </a:lnRef>
        <a:fillRef idx="2">
          <a:schemeClr val="accent1"/>
        </a:fillRef>
        <a:effectRef idx="1">
          <a:schemeClr val="accent1"/>
        </a:effectRef>
        <a:fontRef idx="minor">
          <a:schemeClr val="dk1"/>
        </a:fontRef>
      </xdr:style>
      <xdr:txBody>
        <a:bodyPr wrap="none" lIns="91440" tIns="45720" rIns="91440" bIns="45720">
          <a:spAutoFit/>
        </a:bodyPr>
        <a:lstStyle/>
        <a:p>
          <a:pPr algn="ctr"/>
          <a:r>
            <a:rPr lang="en-US" sz="2800" b="1" cap="none" spc="5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MS</a:t>
          </a:r>
          <a:r>
            <a:rPr lang="en-US" sz="2800" b="1" cap="none" spc="50" baseline="0">
              <a:ln w="13500">
                <a:solidFill>
                  <a:schemeClr val="accent1">
                    <a:shade val="2500"/>
                    <a:alpha val="6500"/>
                  </a:schemeClr>
                </a:solidFill>
                <a:prstDash val="solid"/>
              </a:ln>
              <a:solidFill>
                <a:schemeClr val="accent1">
                  <a:tint val="3000"/>
                  <a:alpha val="95000"/>
                </a:schemeClr>
              </a:solidFill>
              <a:effectLst>
                <a:innerShdw blurRad="50900" dist="38500" dir="13500000">
                  <a:srgbClr val="000000">
                    <a:alpha val="60000"/>
                  </a:srgbClr>
                </a:innerShdw>
              </a:effectLst>
            </a:rPr>
            <a:t> Excel Basic</a:t>
          </a:r>
          <a:endParaRPr lang="en-US" sz="2800" b="1" cap="all" spc="0">
            <a:ln w="9000" cmpd="sng">
              <a:solidFill>
                <a:schemeClr val="accent4">
                  <a:shade val="50000"/>
                  <a:satMod val="120000"/>
                </a:schemeClr>
              </a:solidFill>
              <a:prstDash val="solid"/>
            </a:ln>
            <a:gradFill>
              <a:gsLst>
                <a:gs pos="0">
                  <a:schemeClr val="accent4">
                    <a:shade val="20000"/>
                    <a:satMod val="245000"/>
                  </a:schemeClr>
                </a:gs>
                <a:gs pos="43000">
                  <a:schemeClr val="accent4">
                    <a:satMod val="255000"/>
                  </a:schemeClr>
                </a:gs>
                <a:gs pos="48000">
                  <a:schemeClr val="accent4">
                    <a:shade val="85000"/>
                    <a:satMod val="255000"/>
                  </a:schemeClr>
                </a:gs>
                <a:gs pos="100000">
                  <a:schemeClr val="accent4">
                    <a:shade val="20000"/>
                    <a:satMod val="245000"/>
                  </a:schemeClr>
                </a:gs>
              </a:gsLst>
              <a:lin ang="5400000"/>
            </a:gradFill>
            <a:effectLst>
              <a:reflection blurRad="12700" stA="28000" endPos="45000" dist="1000" dir="5400000" sy="-100000" algn="bl" rotWithShape="0"/>
            </a:effectLst>
          </a:endParaRPr>
        </a:p>
      </xdr:txBody>
    </xdr:sp>
    <xdr:clientData/>
  </xdr:oneCellAnchor>
  <xdr:twoCellAnchor>
    <xdr:from>
      <xdr:col>0</xdr:col>
      <xdr:colOff>561974</xdr:colOff>
      <xdr:row>0</xdr:row>
      <xdr:rowOff>9525</xdr:rowOff>
    </xdr:from>
    <xdr:to>
      <xdr:col>11</xdr:col>
      <xdr:colOff>47624</xdr:colOff>
      <xdr:row>1</xdr:row>
      <xdr:rowOff>142875</xdr:rowOff>
    </xdr:to>
    <xdr:sp macro="" textlink="">
      <xdr:nvSpPr>
        <xdr:cNvPr id="6" name="TextBox 5"/>
        <xdr:cNvSpPr txBox="1"/>
      </xdr:nvSpPr>
      <xdr:spPr>
        <a:xfrm>
          <a:off x="561974" y="9525"/>
          <a:ext cx="11553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0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Prepared</a:t>
          </a:r>
          <a:r>
            <a:rPr lang="en-US" sz="2000" b="1" cap="none" spc="0" baseline="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 by: Aiman Saleem</a:t>
          </a:r>
          <a:endParaRPr lang="en-US" sz="11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twoCellAnchor>
  <xdr:oneCellAnchor>
    <xdr:from>
      <xdr:col>7</xdr:col>
      <xdr:colOff>209551</xdr:colOff>
      <xdr:row>1</xdr:row>
      <xdr:rowOff>314327</xdr:rowOff>
    </xdr:from>
    <xdr:ext cx="3004445" cy="393328"/>
    <xdr:sp macro="" textlink="">
      <xdr:nvSpPr>
        <xdr:cNvPr id="7" name="Rectangle 6">
          <a:hlinkClick xmlns:r="http://schemas.openxmlformats.org/officeDocument/2006/relationships" r:id="rId2"/>
        </xdr:cNvPr>
        <xdr:cNvSpPr/>
      </xdr:nvSpPr>
      <xdr:spPr>
        <a:xfrm>
          <a:off x="9077326" y="504827"/>
          <a:ext cx="3004445" cy="393328"/>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aiman.ramzanali@gmail.com</a:t>
          </a:r>
        </a:p>
      </xdr:txBody>
    </xdr:sp>
    <xdr:clientData/>
  </xdr:oneCellAnchor>
  <xdr:twoCellAnchor>
    <xdr:from>
      <xdr:col>1</xdr:col>
      <xdr:colOff>0</xdr:colOff>
      <xdr:row>35</xdr:row>
      <xdr:rowOff>28575</xdr:rowOff>
    </xdr:from>
    <xdr:to>
      <xdr:col>10</xdr:col>
      <xdr:colOff>609599</xdr:colOff>
      <xdr:row>38</xdr:row>
      <xdr:rowOff>28575</xdr:rowOff>
    </xdr:to>
    <xdr:sp macro="" textlink="">
      <xdr:nvSpPr>
        <xdr:cNvPr id="8" name="Rounded Rectangle 7">
          <a:hlinkClick xmlns:r="http://schemas.openxmlformats.org/officeDocument/2006/relationships" r:id="rId3"/>
        </xdr:cNvPr>
        <xdr:cNvSpPr/>
      </xdr:nvSpPr>
      <xdr:spPr>
        <a:xfrm>
          <a:off x="0" y="7077075"/>
          <a:ext cx="11496674" cy="571500"/>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177801</xdr:rowOff>
    </xdr:from>
    <xdr:to>
      <xdr:col>10</xdr:col>
      <xdr:colOff>0</xdr:colOff>
      <xdr:row>7</xdr:row>
      <xdr:rowOff>76201</xdr:rowOff>
    </xdr:to>
    <xdr:sp macro="" textlink="">
      <xdr:nvSpPr>
        <xdr:cNvPr id="3" name="TextBox 2"/>
        <xdr:cNvSpPr txBox="1"/>
      </xdr:nvSpPr>
      <xdr:spPr>
        <a:xfrm>
          <a:off x="609600" y="368301"/>
          <a:ext cx="5486400" cy="10414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This section illustrates a number of ways to make you more efficient: how to select ranges, how to copy and paste, how to deal with absolute and relative addresses, how to insert and delete rows or columns, and a few others. Most Excel users know how to do these things, but they often do them inefficiently. So even though this material might seem elementary, read on—you might just pick up a few new tricks.</a:t>
          </a:r>
        </a:p>
      </xdr:txBody>
    </xdr:sp>
    <xdr:clientData/>
  </xdr:twoCellAnchor>
  <xdr:twoCellAnchor>
    <xdr:from>
      <xdr:col>0</xdr:col>
      <xdr:colOff>0</xdr:colOff>
      <xdr:row>14</xdr:row>
      <xdr:rowOff>0</xdr:rowOff>
    </xdr:from>
    <xdr:to>
      <xdr:col>18</xdr:col>
      <xdr:colOff>523874</xdr:colOff>
      <xdr:row>16</xdr:row>
      <xdr:rowOff>161925</xdr:rowOff>
    </xdr:to>
    <xdr:sp macro="" textlink="">
      <xdr:nvSpPr>
        <xdr:cNvPr id="4" name="Rounded Rectangle 3">
          <a:hlinkClick xmlns:r="http://schemas.openxmlformats.org/officeDocument/2006/relationships" r:id="rId1"/>
        </xdr:cNvPr>
        <xdr:cNvSpPr/>
      </xdr:nvSpPr>
      <xdr:spPr>
        <a:xfrm>
          <a:off x="0" y="266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8</xdr:row>
      <xdr:rowOff>9525</xdr:rowOff>
    </xdr:to>
    <xdr:sp macro="" textlink="">
      <xdr:nvSpPr>
        <xdr:cNvPr id="2" name="TextBox 1"/>
        <xdr:cNvSpPr txBox="1"/>
      </xdr:nvSpPr>
      <xdr:spPr>
        <a:xfrm>
          <a:off x="609600" y="381000"/>
          <a:ext cx="5483225" cy="11525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There is nothing worse than getting a spreadsheet from someone with no documentation. All you see are a lot of meaningless numbers and possibly a few not-well-thought-out</a:t>
          </a:r>
          <a:r>
            <a:rPr lang="en-US" sz="1100" baseline="0"/>
            <a:t> </a:t>
          </a:r>
          <a:r>
            <a:rPr lang="en-US" sz="1100"/>
            <a:t>labels. This is a very bad</a:t>
          </a:r>
          <a:r>
            <a:rPr lang="en-US" sz="1100" baseline="0"/>
            <a:t> practice, and you shouldn't be guilty of it. There are a number of things you can do to document your work. Of course, you can have labels and a nice structure, such as in the example to the right. But you can do more than this. Specifically, you can include cell comments and text boxes, as explained below.</a:t>
          </a:r>
          <a:endParaRPr lang="en-US" sz="1100"/>
        </a:p>
      </xdr:txBody>
    </xdr:sp>
    <xdr:clientData/>
  </xdr:twoCellAnchor>
  <xdr:twoCellAnchor>
    <xdr:from>
      <xdr:col>1</xdr:col>
      <xdr:colOff>0</xdr:colOff>
      <xdr:row>8</xdr:row>
      <xdr:rowOff>190498</xdr:rowOff>
    </xdr:from>
    <xdr:to>
      <xdr:col>9</xdr:col>
      <xdr:colOff>606425</xdr:colOff>
      <xdr:row>20</xdr:row>
      <xdr:rowOff>171449</xdr:rowOff>
    </xdr:to>
    <xdr:sp macro="" textlink="">
      <xdr:nvSpPr>
        <xdr:cNvPr id="3" name="TextBox 2"/>
        <xdr:cNvSpPr txBox="1"/>
      </xdr:nvSpPr>
      <xdr:spPr>
        <a:xfrm>
          <a:off x="609600" y="1714498"/>
          <a:ext cx="5483225" cy="22669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A cell comment is useful when you want to explain something that is probably not obvious in a particular cell.</a:t>
          </a:r>
          <a:r>
            <a:rPr lang="en-US" sz="1100" baseline="0"/>
            <a:t> You will know a cell contains a comment when you see a little red mark in the upper right corner of the cell. You can see the cell comment by hovering the cursor over the cell. By default, a cell comment starts with the owner's name, but you can delete this name if you like.</a:t>
          </a:r>
        </a:p>
        <a:p>
          <a:endParaRPr lang="en-US" sz="1100" baseline="0"/>
        </a:p>
        <a:p>
          <a:r>
            <a:rPr lang="en-US" sz="1100" baseline="0"/>
            <a:t>To insert a cell comment in a cell, right-click on the cell. If there is no existing cell comment, you will see an Insert Comment item. If there is an existing cell comment, you will see Edit Comment and Delete Comment items. (See the screenshots to the right.)</a:t>
          </a:r>
        </a:p>
        <a:p>
          <a:endParaRPr lang="en-US" sz="1100" baseline="0"/>
        </a:p>
        <a:p>
          <a:r>
            <a:rPr lang="en-US" sz="1100" baseline="0"/>
            <a:t>Try it! Add the following cell comment to cell R10: Sales are in $1000s. Then change the comment to: Monthly sales in $1000s. Then delete the cell comment.</a:t>
          </a:r>
          <a:endParaRPr lang="en-US" sz="1100"/>
        </a:p>
      </xdr:txBody>
    </xdr:sp>
    <xdr:clientData/>
  </xdr:twoCellAnchor>
  <xdr:twoCellAnchor>
    <xdr:from>
      <xdr:col>1</xdr:col>
      <xdr:colOff>0</xdr:colOff>
      <xdr:row>21</xdr:row>
      <xdr:rowOff>190497</xdr:rowOff>
    </xdr:from>
    <xdr:to>
      <xdr:col>9</xdr:col>
      <xdr:colOff>606425</xdr:colOff>
      <xdr:row>42</xdr:row>
      <xdr:rowOff>152400</xdr:rowOff>
    </xdr:to>
    <xdr:sp macro="" textlink="">
      <xdr:nvSpPr>
        <xdr:cNvPr id="4" name="TextBox 3"/>
        <xdr:cNvSpPr txBox="1"/>
      </xdr:nvSpPr>
      <xdr:spPr>
        <a:xfrm>
          <a:off x="609600" y="4190997"/>
          <a:ext cx="5483225" cy="3962403"/>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When you add explanations to your worksheets,</a:t>
          </a:r>
          <a:r>
            <a:rPr lang="en-US" sz="1100" baseline="0"/>
            <a:t> do you tend to start typing in a cell, and when it gets long enough, you continue typing on the next line, etc.? A lot of people do this, including myself in past years. It is not a good habit, mostly because of the difficulty of editing. It is much better to use text boxes, as you see throughout this tutorial. Text boxes are much better for explanations than cells because they have word wrap. They are essentially mini-word processors that can be edited (and moved or resized) easily. You should use them in virtually every spreadsheet you create!</a:t>
          </a:r>
        </a:p>
        <a:p>
          <a:endParaRPr lang="en-US" sz="1100" baseline="0"/>
        </a:p>
        <a:p>
          <a:r>
            <a:rPr lang="en-US" sz="1100" baseline="0"/>
            <a:t>To insert a text box, click on the Text Box button on the Insert ribbon (see to the right), and drag a text box in some area of the worksheet. Then start typing. It's as easy as that.</a:t>
          </a:r>
        </a:p>
        <a:p>
          <a:endParaRPr lang="en-US" sz="1100" baseline="0"/>
        </a:p>
        <a:p>
          <a:r>
            <a:rPr lang="en-US" sz="1100" baseline="0"/>
            <a:t>You might also want to change the appearance of the text box. To do so, click on it twice so that the border becomes a solid line (it's a dotted line after the first click). Then right-click and choose the Format Shape item. This brings up a dialog box where you can make all sorts of changes. For example, in this tutorial I changed the text boxes to have a light gray fill and a shadow. If you like the appearance, you can again right-click and choose the Set as Default Text Box item. Then every other text box you create in that workbook will </a:t>
          </a:r>
          <a:r>
            <a:rPr lang="en-US" sz="1100" baseline="0">
              <a:solidFill>
                <a:schemeClr val="dk1"/>
              </a:solidFill>
              <a:latin typeface="+mn-lt"/>
              <a:ea typeface="+mn-ea"/>
              <a:cs typeface="+mn-cs"/>
            </a:rPr>
            <a:t>automatically </a:t>
          </a:r>
          <a:r>
            <a:rPr lang="en-US" sz="1100" baseline="0"/>
            <a:t>have the same appearance.</a:t>
          </a:r>
        </a:p>
        <a:p>
          <a:endParaRPr lang="en-US" sz="1100" baseline="0"/>
        </a:p>
        <a:p>
          <a:r>
            <a:rPr lang="en-US" sz="1100" baseline="0"/>
            <a:t>Try it! Create a text box to the right and enter some text. You will see that it automatically has the same appearance as the rest of the text boxes in this tutorial. Now change the appearance of your new text box in some way.</a:t>
          </a:r>
        </a:p>
      </xdr:txBody>
    </xdr:sp>
    <xdr:clientData/>
  </xdr:twoCellAnchor>
  <xdr:twoCellAnchor editAs="oneCell">
    <xdr:from>
      <xdr:col>11</xdr:col>
      <xdr:colOff>0</xdr:colOff>
      <xdr:row>9</xdr:row>
      <xdr:rowOff>0</xdr:rowOff>
    </xdr:from>
    <xdr:to>
      <xdr:col>13</xdr:col>
      <xdr:colOff>571499</xdr:colOff>
      <xdr:row>21</xdr:row>
      <xdr:rowOff>15300</xdr:rowOff>
    </xdr:to>
    <xdr:pic>
      <xdr:nvPicPr>
        <xdr:cNvPr id="18434" name="Picture 2" descr="C:\Documents and Settings\Chris Albright\Desktop\InsertComment.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1714500"/>
          <a:ext cx="1790699" cy="2301300"/>
        </a:xfrm>
        <a:prstGeom prst="rect">
          <a:avLst/>
        </a:prstGeom>
        <a:noFill/>
      </xdr:spPr>
    </xdr:pic>
    <xdr:clientData/>
  </xdr:twoCellAnchor>
  <xdr:twoCellAnchor editAs="oneCell">
    <xdr:from>
      <xdr:col>14</xdr:col>
      <xdr:colOff>38100</xdr:colOff>
      <xdr:row>9</xdr:row>
      <xdr:rowOff>0</xdr:rowOff>
    </xdr:from>
    <xdr:to>
      <xdr:col>16</xdr:col>
      <xdr:colOff>390525</xdr:colOff>
      <xdr:row>21</xdr:row>
      <xdr:rowOff>11476</xdr:rowOff>
    </xdr:to>
    <xdr:pic>
      <xdr:nvPicPr>
        <xdr:cNvPr id="18435" name="Picture 3" descr="C:\Documents and Settings\Chris Albright\Desktop\DeleteComment.gif"/>
        <xdr:cNvPicPr>
          <a:picLocks noChangeAspect="1" noChangeArrowheads="1"/>
        </xdr:cNvPicPr>
      </xdr:nvPicPr>
      <xdr:blipFill>
        <a:blip xmlns:r="http://schemas.openxmlformats.org/officeDocument/2006/relationships" r:embed="rId2" cstate="print"/>
        <a:srcRect/>
        <a:stretch>
          <a:fillRect/>
        </a:stretch>
      </xdr:blipFill>
      <xdr:spPr bwMode="auto">
        <a:xfrm>
          <a:off x="8572500" y="1714500"/>
          <a:ext cx="1571625" cy="2297476"/>
        </a:xfrm>
        <a:prstGeom prst="rect">
          <a:avLst/>
        </a:prstGeom>
        <a:noFill/>
      </xdr:spPr>
    </xdr:pic>
    <xdr:clientData/>
  </xdr:twoCellAnchor>
  <xdr:twoCellAnchor editAs="oneCell">
    <xdr:from>
      <xdr:col>11</xdr:col>
      <xdr:colOff>9525</xdr:colOff>
      <xdr:row>30</xdr:row>
      <xdr:rowOff>0</xdr:rowOff>
    </xdr:from>
    <xdr:to>
      <xdr:col>21</xdr:col>
      <xdr:colOff>180975</xdr:colOff>
      <xdr:row>33</xdr:row>
      <xdr:rowOff>168137</xdr:rowOff>
    </xdr:to>
    <xdr:pic>
      <xdr:nvPicPr>
        <xdr:cNvPr id="18436" name="Picture 4" descr="C:\Documents and Settings\Chris Albright\Desktop\TextBox.gif"/>
        <xdr:cNvPicPr>
          <a:picLocks noChangeAspect="1" noChangeArrowheads="1"/>
        </xdr:cNvPicPr>
      </xdr:nvPicPr>
      <xdr:blipFill>
        <a:blip xmlns:r="http://schemas.openxmlformats.org/officeDocument/2006/relationships" r:embed="rId3" cstate="print"/>
        <a:srcRect/>
        <a:stretch>
          <a:fillRect/>
        </a:stretch>
      </xdr:blipFill>
      <xdr:spPr bwMode="auto">
        <a:xfrm>
          <a:off x="6715125" y="5715000"/>
          <a:ext cx="6267450" cy="739637"/>
        </a:xfrm>
        <a:prstGeom prst="rect">
          <a:avLst/>
        </a:prstGeom>
        <a:noFill/>
      </xdr:spPr>
    </xdr:pic>
    <xdr:clientData/>
  </xdr:twoCellAnchor>
  <xdr:twoCellAnchor>
    <xdr:from>
      <xdr:col>0</xdr:col>
      <xdr:colOff>0</xdr:colOff>
      <xdr:row>45</xdr:row>
      <xdr:rowOff>0</xdr:rowOff>
    </xdr:from>
    <xdr:to>
      <xdr:col>18</xdr:col>
      <xdr:colOff>523874</xdr:colOff>
      <xdr:row>47</xdr:row>
      <xdr:rowOff>161925</xdr:rowOff>
    </xdr:to>
    <xdr:sp macro="" textlink="">
      <xdr:nvSpPr>
        <xdr:cNvPr id="8" name="Rounded Rectangle 7">
          <a:hlinkClick xmlns:r="http://schemas.openxmlformats.org/officeDocument/2006/relationships" r:id="rId4"/>
        </xdr:cNvPr>
        <xdr:cNvSpPr/>
      </xdr:nvSpPr>
      <xdr:spPr>
        <a:xfrm>
          <a:off x="0" y="8572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33</xdr:row>
      <xdr:rowOff>85724</xdr:rowOff>
    </xdr:to>
    <xdr:sp macro="" textlink="">
      <xdr:nvSpPr>
        <xdr:cNvPr id="2" name="TextBox 1"/>
        <xdr:cNvSpPr txBox="1"/>
      </xdr:nvSpPr>
      <xdr:spPr>
        <a:xfrm>
          <a:off x="609600" y="380999"/>
          <a:ext cx="5483225" cy="59912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We all make mistakes,</a:t>
          </a:r>
          <a:r>
            <a:rPr lang="en-US" sz="1100" baseline="0"/>
            <a:t> often careless mistakes. For example, I often press Ctrl-v (paste) when I mean to press Ctrl-c (copy). This can have the effect of pasting a lot of junk onto a range that I never intended. At this point, I am hoping I can easily undo the mistake. This is usually possible, but not always. Excel stores most of your actions so that it can undo them.  </a:t>
          </a:r>
        </a:p>
        <a:p>
          <a:endParaRPr lang="en-US" sz="1100" baseline="0"/>
        </a:p>
        <a:p>
          <a:r>
            <a:rPr lang="en-US" sz="1100" baseline="0"/>
            <a:t>There are two ways to undo actions. The first is the simplest, but the second gives you more control.</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To  undo the previous action:</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Press </a:t>
          </a:r>
          <a:r>
            <a:rPr lang="en-US" sz="1100" b="1" baseline="0">
              <a:solidFill>
                <a:schemeClr val="dk1"/>
              </a:solidFill>
              <a:latin typeface="+mn-lt"/>
              <a:ea typeface="+mn-ea"/>
              <a:cs typeface="+mn-cs"/>
            </a:rPr>
            <a:t>Ctrl-z</a:t>
          </a:r>
          <a:r>
            <a:rPr lang="en-US" sz="1100" b="0" baseline="0">
              <a:solidFill>
                <a:schemeClr val="dk1"/>
              </a:solidFill>
              <a:latin typeface="+mn-lt"/>
              <a:ea typeface="+mn-ea"/>
              <a:cs typeface="+mn-cs"/>
            </a:rPr>
            <a:t>. You can do this easily with the small finger and index finger of your left hand. This should become one of your favorite keyboard shortcuts!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Or:</a:t>
          </a:r>
          <a:endParaRPr lang="en-US" sz="1100" b="0">
            <a:solidFill>
              <a:schemeClr val="dk1"/>
            </a:solidFill>
            <a:latin typeface="+mn-lt"/>
            <a:ea typeface="+mn-ea"/>
            <a:cs typeface="+mn-cs"/>
          </a:endParaRPr>
        </a:p>
        <a:p>
          <a:endParaRPr lang="en-US" sz="1100"/>
        </a:p>
        <a:p>
          <a:r>
            <a:rPr lang="en-US" sz="1100"/>
            <a:t>Click on the </a:t>
          </a:r>
          <a:r>
            <a:rPr lang="en-US" sz="1100" b="1"/>
            <a:t>Undo</a:t>
          </a:r>
          <a:r>
            <a:rPr lang="en-US" sz="1100"/>
            <a:t> button</a:t>
          </a:r>
          <a:r>
            <a:rPr lang="en-US" sz="1100" baseline="0"/>
            <a:t> (the button with a circular arrow pointing counter-clockwise to the right).</a:t>
          </a:r>
        </a:p>
        <a:p>
          <a:endParaRPr lang="en-US" sz="1100" baseline="0"/>
        </a:p>
        <a:p>
          <a:r>
            <a:rPr lang="en-US" sz="1100" baseline="0"/>
            <a:t>This Undo button isn't on any of the ribbons, but it can be placed on the Quick Access Toolbar (QAT) at the top of the screen. In fact, I believe it is placed there by default. (There is also a Redo button, also shown to the right, for undoing an undo.)</a:t>
          </a:r>
        </a:p>
        <a:p>
          <a:endParaRPr lang="en-US" sz="1100" baseline="0"/>
        </a:p>
        <a:p>
          <a:r>
            <a:rPr lang="en-US" sz="1100" baseline="0"/>
            <a:t>Note that there is a dropdown arrow next to the Undo button. This allows you to select the action (not necessarily the </a:t>
          </a:r>
          <a:r>
            <a:rPr lang="en-US" sz="1100" i="1" baseline="0"/>
            <a:t>previous</a:t>
          </a:r>
          <a:r>
            <a:rPr lang="en-US" sz="1100" i="0" baseline="0"/>
            <a:t> action) to undo. As you can see from this dropdown, Excel remembers a </a:t>
          </a:r>
          <a:r>
            <a:rPr lang="en-US" sz="1100" i="1" baseline="0"/>
            <a:t>lot </a:t>
          </a:r>
          <a:r>
            <a:rPr lang="en-US" sz="1100" i="0" baseline="0"/>
            <a:t>of your most recent actions. However, if you select , say, the third most recent action, you undo this action and the other two most recent actions, that is, it is cumulative.</a:t>
          </a:r>
        </a:p>
        <a:p>
          <a:endParaRPr lang="en-US" sz="1100" i="0" baseline="0"/>
        </a:p>
        <a:p>
          <a:r>
            <a:rPr lang="en-US" sz="1100" i="0" baseline="0"/>
            <a:t>I am not sure which actions can be undone and which can't, so I experiment. For example, you can't undo adding a worksheet or deleting a worksheet. This is a good reason (one of many) for saving often!</a:t>
          </a:r>
        </a:p>
        <a:p>
          <a:endParaRPr lang="en-US" sz="1100" i="0" baseline="0"/>
        </a:p>
        <a:p>
          <a:r>
            <a:rPr lang="en-US" sz="1100" i="0" baseline="0"/>
            <a:t>Try it! Enter formulas in column N to sum the two numbers to their left. Then get rid of these formulas with either undo method.</a:t>
          </a:r>
          <a:endParaRPr lang="en-US" sz="1100"/>
        </a:p>
      </xdr:txBody>
    </xdr:sp>
    <xdr:clientData/>
  </xdr:twoCellAnchor>
  <xdr:twoCellAnchor editAs="oneCell">
    <xdr:from>
      <xdr:col>11</xdr:col>
      <xdr:colOff>0</xdr:colOff>
      <xdr:row>16</xdr:row>
      <xdr:rowOff>0</xdr:rowOff>
    </xdr:from>
    <xdr:to>
      <xdr:col>12</xdr:col>
      <xdr:colOff>9525</xdr:colOff>
      <xdr:row>17</xdr:row>
      <xdr:rowOff>9525</xdr:rowOff>
    </xdr:to>
    <xdr:pic>
      <xdr:nvPicPr>
        <xdr:cNvPr id="19457" name="Picture 1" descr="C:\Documents and Settings\Chris Albright\Desktop\Undo.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3048000"/>
          <a:ext cx="619125" cy="200025"/>
        </a:xfrm>
        <a:prstGeom prst="rect">
          <a:avLst/>
        </a:prstGeom>
        <a:noFill/>
      </xdr:spPr>
    </xdr:pic>
    <xdr:clientData/>
  </xdr:twoCellAnchor>
  <xdr:twoCellAnchor>
    <xdr:from>
      <xdr:col>0</xdr:col>
      <xdr:colOff>0</xdr:colOff>
      <xdr:row>36</xdr:row>
      <xdr:rowOff>0</xdr:rowOff>
    </xdr:from>
    <xdr:to>
      <xdr:col>18</xdr:col>
      <xdr:colOff>523874</xdr:colOff>
      <xdr:row>38</xdr:row>
      <xdr:rowOff>161925</xdr:rowOff>
    </xdr:to>
    <xdr:sp macro="" textlink="">
      <xdr:nvSpPr>
        <xdr:cNvPr id="4" name="Rounded Rectangle 3">
          <a:hlinkClick xmlns:r="http://schemas.openxmlformats.org/officeDocument/2006/relationships" r:id="rId2"/>
        </xdr:cNvPr>
        <xdr:cNvSpPr/>
      </xdr:nvSpPr>
      <xdr:spPr>
        <a:xfrm>
          <a:off x="0" y="6858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3175</xdr:colOff>
      <xdr:row>2</xdr:row>
      <xdr:rowOff>107950</xdr:rowOff>
    </xdr:from>
    <xdr:to>
      <xdr:col>10</xdr:col>
      <xdr:colOff>0</xdr:colOff>
      <xdr:row>11</xdr:row>
      <xdr:rowOff>66675</xdr:rowOff>
    </xdr:to>
    <xdr:sp macro="" textlink="">
      <xdr:nvSpPr>
        <xdr:cNvPr id="3" name="TextBox 2"/>
        <xdr:cNvSpPr txBox="1"/>
      </xdr:nvSpPr>
      <xdr:spPr>
        <a:xfrm>
          <a:off x="612775" y="488950"/>
          <a:ext cx="5483225" cy="17113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It</a:t>
          </a:r>
          <a:r>
            <a:rPr lang="en-US" sz="1100" baseline="0"/>
            <a:t> is often useful to zoom to the bottom, top, left, or right edge of a data range. You can do this easily with the End-arrow key combinations.</a:t>
          </a:r>
        </a:p>
        <a:p>
          <a:endParaRPr lang="en-US" sz="1100" baseline="0"/>
        </a:p>
        <a:p>
          <a:r>
            <a:rPr lang="en-US" sz="1100">
              <a:solidFill>
                <a:schemeClr val="dk1"/>
              </a:solidFill>
              <a:latin typeface="+mn-lt"/>
              <a:ea typeface="+mn-ea"/>
              <a:cs typeface="+mn-cs"/>
            </a:rPr>
            <a:t>To go to the end of a range (top, bottom, left, or right):</a:t>
          </a:r>
        </a:p>
        <a:p>
          <a:endParaRPr lang="en-US" sz="1100">
            <a:solidFill>
              <a:schemeClr val="dk1"/>
            </a:solidFill>
            <a:latin typeface="+mn-lt"/>
            <a:ea typeface="+mn-ea"/>
            <a:cs typeface="+mn-cs"/>
          </a:endParaRPr>
        </a:p>
        <a:p>
          <a:r>
            <a:rPr lang="en-US" sz="1100">
              <a:solidFill>
                <a:schemeClr val="dk1"/>
              </a:solidFill>
              <a:latin typeface="+mn-lt"/>
              <a:ea typeface="+mn-ea"/>
              <a:cs typeface="+mn-cs"/>
            </a:rPr>
            <a:t>Press the End key, then the appropriate arrow key. (Let go of the End key before pressing the arrow</a:t>
          </a:r>
          <a:r>
            <a:rPr lang="en-US" sz="1100" baseline="0">
              <a:solidFill>
                <a:schemeClr val="dk1"/>
              </a:solidFill>
              <a:latin typeface="+mn-lt"/>
              <a:ea typeface="+mn-ea"/>
              <a:cs typeface="+mn-cs"/>
            </a:rPr>
            <a:t> key.) </a:t>
          </a:r>
          <a:r>
            <a:rPr lang="en-US" sz="1100">
              <a:solidFill>
                <a:schemeClr val="dk1"/>
              </a:solidFill>
              <a:latin typeface="+mn-lt"/>
              <a:ea typeface="+mn-ea"/>
              <a:cs typeface="+mn-cs"/>
            </a:rPr>
            <a:t>For example, press End and then right arrow to go to the right edge of a range.</a:t>
          </a:r>
        </a:p>
        <a:p>
          <a:r>
            <a:rPr lang="en-US" sz="1100">
              <a:solidFill>
                <a:schemeClr val="dk1"/>
              </a:solidFill>
              <a:latin typeface="+mn-lt"/>
              <a:ea typeface="+mn-ea"/>
              <a:cs typeface="+mn-cs"/>
            </a:rPr>
            <a:t> </a:t>
          </a:r>
        </a:p>
        <a:p>
          <a:r>
            <a:rPr lang="en-US" sz="1100" b="0">
              <a:solidFill>
                <a:schemeClr val="dk1"/>
              </a:solidFill>
              <a:latin typeface="+mn-lt"/>
              <a:ea typeface="+mn-ea"/>
              <a:cs typeface="+mn-cs"/>
            </a:rPr>
            <a:t>Try it! Starting at a corner (a bordered cell) to the right, move around to the other corners.</a:t>
          </a:r>
        </a:p>
        <a:p>
          <a:endParaRPr lang="en-US" sz="1100"/>
        </a:p>
      </xdr:txBody>
    </xdr:sp>
    <xdr:clientData/>
  </xdr:twoCellAnchor>
  <xdr:twoCellAnchor>
    <xdr:from>
      <xdr:col>1</xdr:col>
      <xdr:colOff>12700</xdr:colOff>
      <xdr:row>14</xdr:row>
      <xdr:rowOff>3176</xdr:rowOff>
    </xdr:from>
    <xdr:to>
      <xdr:col>9</xdr:col>
      <xdr:colOff>600075</xdr:colOff>
      <xdr:row>19</xdr:row>
      <xdr:rowOff>19050</xdr:rowOff>
    </xdr:to>
    <xdr:sp macro="" textlink="">
      <xdr:nvSpPr>
        <xdr:cNvPr id="4" name="TextBox 3"/>
        <xdr:cNvSpPr txBox="1"/>
      </xdr:nvSpPr>
      <xdr:spPr>
        <a:xfrm>
          <a:off x="622300" y="2727326"/>
          <a:ext cx="5464175" cy="98742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If you keep your finger on</a:t>
          </a:r>
          <a:r>
            <a:rPr lang="en-US" sz="1100" baseline="0"/>
            <a:t> the Shift key while you do an End-arrrow combination, you select (highlight) the range in between.</a:t>
          </a:r>
        </a:p>
        <a:p>
          <a:endParaRPr lang="en-US" sz="1100" baseline="0"/>
        </a:p>
        <a:p>
          <a:r>
            <a:rPr lang="en-US" sz="1100" b="0">
              <a:solidFill>
                <a:schemeClr val="dk1"/>
              </a:solidFill>
              <a:latin typeface="+mn-lt"/>
              <a:ea typeface="+mn-ea"/>
              <a:cs typeface="+mn-cs"/>
            </a:rPr>
            <a:t>Try it! Starting at a corner (a bordered cell) to the right, move around to the other corners. But this time, keep</a:t>
          </a:r>
          <a:r>
            <a:rPr lang="en-US" sz="1100" b="0" baseline="0">
              <a:solidFill>
                <a:schemeClr val="dk1"/>
              </a:solidFill>
              <a:latin typeface="+mn-lt"/>
              <a:ea typeface="+mn-ea"/>
              <a:cs typeface="+mn-cs"/>
            </a:rPr>
            <a:t> your finger on the Shift key.</a:t>
          </a:r>
          <a:endParaRPr lang="en-US" sz="1100" b="0">
            <a:solidFill>
              <a:schemeClr val="dk1"/>
            </a:solidFill>
            <a:latin typeface="+mn-lt"/>
            <a:ea typeface="+mn-ea"/>
            <a:cs typeface="+mn-cs"/>
          </a:endParaRPr>
        </a:p>
        <a:p>
          <a:endParaRPr lang="en-US" sz="1100"/>
        </a:p>
      </xdr:txBody>
    </xdr:sp>
    <xdr:clientData/>
  </xdr:twoCellAnchor>
  <xdr:twoCellAnchor>
    <xdr:from>
      <xdr:col>1</xdr:col>
      <xdr:colOff>3175</xdr:colOff>
      <xdr:row>22</xdr:row>
      <xdr:rowOff>180976</xdr:rowOff>
    </xdr:from>
    <xdr:to>
      <xdr:col>9</xdr:col>
      <xdr:colOff>600075</xdr:colOff>
      <xdr:row>29</xdr:row>
      <xdr:rowOff>19050</xdr:rowOff>
    </xdr:to>
    <xdr:sp macro="" textlink="">
      <xdr:nvSpPr>
        <xdr:cNvPr id="5" name="TextBox 4"/>
        <xdr:cNvSpPr txBox="1"/>
      </xdr:nvSpPr>
      <xdr:spPr>
        <a:xfrm>
          <a:off x="612775" y="4448176"/>
          <a:ext cx="5473700" cy="12001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Note that the action of an End-arrow combination depends on where you start. It takes you to the last nonblank cell if you start in a </a:t>
          </a:r>
          <a:r>
            <a:rPr lang="en-US" sz="1100" i="1">
              <a:solidFill>
                <a:schemeClr val="dk1"/>
              </a:solidFill>
              <a:latin typeface="+mn-lt"/>
              <a:ea typeface="+mn-ea"/>
              <a:cs typeface="+mn-cs"/>
            </a:rPr>
            <a:t>nonblank</a:t>
          </a:r>
          <a:r>
            <a:rPr lang="en-US" sz="1100">
              <a:solidFill>
                <a:schemeClr val="dk1"/>
              </a:solidFill>
              <a:latin typeface="+mn-lt"/>
              <a:ea typeface="+mn-ea"/>
              <a:cs typeface="+mn-cs"/>
            </a:rPr>
            <a:t> cell. (If there aren’t any nonblank cells in that direction, it takes you to the far edge of the sheet.) If you start in a </a:t>
          </a:r>
          <a:r>
            <a:rPr lang="en-US" sz="1100" i="1">
              <a:solidFill>
                <a:schemeClr val="dk1"/>
              </a:solidFill>
              <a:latin typeface="+mn-lt"/>
              <a:ea typeface="+mn-ea"/>
              <a:cs typeface="+mn-cs"/>
            </a:rPr>
            <a:t>blank</a:t>
          </a:r>
          <a:r>
            <a:rPr lang="en-US" sz="1100">
              <a:solidFill>
                <a:schemeClr val="dk1"/>
              </a:solidFill>
              <a:latin typeface="+mn-lt"/>
              <a:ea typeface="+mn-ea"/>
              <a:cs typeface="+mn-cs"/>
            </a:rPr>
            <a:t> cell, it takes you to the first nonblank cell.</a:t>
          </a:r>
        </a:p>
        <a:p>
          <a:endParaRPr lang="en-US" sz="1100">
            <a:solidFill>
              <a:schemeClr val="dk1"/>
            </a:solidFill>
            <a:latin typeface="+mn-lt"/>
            <a:ea typeface="+mn-ea"/>
            <a:cs typeface="+mn-cs"/>
          </a:endParaRPr>
        </a:p>
        <a:p>
          <a:r>
            <a:rPr lang="en-US" sz="1100">
              <a:solidFill>
                <a:schemeClr val="dk1"/>
              </a:solidFill>
              <a:latin typeface="+mn-lt"/>
              <a:ea typeface="+mn-ea"/>
              <a:cs typeface="+mn-cs"/>
            </a:rPr>
            <a:t>Try it! Move around the range to the right, where there are some blank</a:t>
          </a:r>
          <a:r>
            <a:rPr lang="en-US" sz="1100" baseline="0">
              <a:solidFill>
                <a:schemeClr val="dk1"/>
              </a:solidFill>
              <a:latin typeface="+mn-lt"/>
              <a:ea typeface="+mn-ea"/>
              <a:cs typeface="+mn-cs"/>
            </a:rPr>
            <a:t> cells.</a:t>
          </a:r>
          <a:endParaRPr lang="en-US" sz="1100">
            <a:solidFill>
              <a:schemeClr val="dk1"/>
            </a:solidFill>
            <a:latin typeface="+mn-lt"/>
            <a:ea typeface="+mn-ea"/>
            <a:cs typeface="+mn-cs"/>
          </a:endParaRPr>
        </a:p>
      </xdr:txBody>
    </xdr:sp>
    <xdr:clientData/>
  </xdr:twoCellAnchor>
  <xdr:twoCellAnchor>
    <xdr:from>
      <xdr:col>0</xdr:col>
      <xdr:colOff>0</xdr:colOff>
      <xdr:row>33</xdr:row>
      <xdr:rowOff>0</xdr:rowOff>
    </xdr:from>
    <xdr:to>
      <xdr:col>18</xdr:col>
      <xdr:colOff>523874</xdr:colOff>
      <xdr:row>35</xdr:row>
      <xdr:rowOff>161925</xdr:rowOff>
    </xdr:to>
    <xdr:sp macro="" textlink="">
      <xdr:nvSpPr>
        <xdr:cNvPr id="6" name="Rounded Rectangle 5">
          <a:hlinkClick xmlns:r="http://schemas.openxmlformats.org/officeDocument/2006/relationships" r:id="rId1"/>
        </xdr:cNvPr>
        <xdr:cNvSpPr/>
      </xdr:nvSpPr>
      <xdr:spPr>
        <a:xfrm>
          <a:off x="0" y="64008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609599</xdr:colOff>
      <xdr:row>2</xdr:row>
      <xdr:rowOff>0</xdr:rowOff>
    </xdr:from>
    <xdr:to>
      <xdr:col>9</xdr:col>
      <xdr:colOff>600074</xdr:colOff>
      <xdr:row>15</xdr:row>
      <xdr:rowOff>9526</xdr:rowOff>
    </xdr:to>
    <xdr:sp macro="" textlink="">
      <xdr:nvSpPr>
        <xdr:cNvPr id="3" name="TextBox 2"/>
        <xdr:cNvSpPr txBox="1"/>
      </xdr:nvSpPr>
      <xdr:spPr>
        <a:xfrm>
          <a:off x="609599" y="381000"/>
          <a:ext cx="5476875" cy="24860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It is often useful to split the screen so that you can see more information. 
To split the screen vertically, horizontally, or both:
Click on the narrow “screen splitter” bar just to the right of the bottom scroll bar (for vertical splitting) or just above the right-hand scroll bar (for horizontal splitting) and drag this to the left or down. (See the screenshots</a:t>
          </a:r>
          <a:r>
            <a:rPr lang="en-US" sz="1100" baseline="0"/>
            <a:t> below.)</a:t>
          </a:r>
          <a:r>
            <a:rPr lang="en-US" sz="1100"/>
            <a:t>
Splitting gives you two “panes” (or four if you split in both directions). Once you have these panes, practice scrolling around in any of them, and see how the others react. 
Try it! Split the screen both ways so that you can see the top left cell in the data to the right (cell M3) and the bottom right cell (cell AE265). Then remove the splits.</a:t>
          </a:r>
        </a:p>
      </xdr:txBody>
    </xdr:sp>
    <xdr:clientData/>
  </xdr:twoCellAnchor>
  <xdr:twoCellAnchor editAs="oneCell">
    <xdr:from>
      <xdr:col>9</xdr:col>
      <xdr:colOff>447675</xdr:colOff>
      <xdr:row>16</xdr:row>
      <xdr:rowOff>9525</xdr:rowOff>
    </xdr:from>
    <xdr:to>
      <xdr:col>10</xdr:col>
      <xdr:colOff>39346</xdr:colOff>
      <xdr:row>27</xdr:row>
      <xdr:rowOff>180975</xdr:rowOff>
    </xdr:to>
    <xdr:pic>
      <xdr:nvPicPr>
        <xdr:cNvPr id="20481" name="Picture 1" descr="C:\Documents and Settings\Chris Albright\Desktop\ScreenSplitter1.gif"/>
        <xdr:cNvPicPr>
          <a:picLocks noChangeAspect="1" noChangeArrowheads="1"/>
        </xdr:cNvPicPr>
      </xdr:nvPicPr>
      <xdr:blipFill>
        <a:blip xmlns:r="http://schemas.openxmlformats.org/officeDocument/2006/relationships" r:embed="rId1" cstate="print"/>
        <a:srcRect/>
        <a:stretch>
          <a:fillRect/>
        </a:stretch>
      </xdr:blipFill>
      <xdr:spPr bwMode="auto">
        <a:xfrm>
          <a:off x="5934075" y="3057525"/>
          <a:ext cx="201271" cy="2266950"/>
        </a:xfrm>
        <a:prstGeom prst="rect">
          <a:avLst/>
        </a:prstGeom>
        <a:noFill/>
      </xdr:spPr>
    </xdr:pic>
    <xdr:clientData/>
  </xdr:twoCellAnchor>
  <xdr:twoCellAnchor>
    <xdr:from>
      <xdr:col>8</xdr:col>
      <xdr:colOff>266700</xdr:colOff>
      <xdr:row>17</xdr:row>
      <xdr:rowOff>142875</xdr:rowOff>
    </xdr:from>
    <xdr:to>
      <xdr:col>9</xdr:col>
      <xdr:colOff>295275</xdr:colOff>
      <xdr:row>17</xdr:row>
      <xdr:rowOff>144463</xdr:rowOff>
    </xdr:to>
    <xdr:cxnSp macro="">
      <xdr:nvCxnSpPr>
        <xdr:cNvPr id="5" name="Straight Arrow Connector 4"/>
        <xdr:cNvCxnSpPr/>
      </xdr:nvCxnSpPr>
      <xdr:spPr>
        <a:xfrm>
          <a:off x="5143500" y="3381375"/>
          <a:ext cx="63817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609599</xdr:colOff>
      <xdr:row>28</xdr:row>
      <xdr:rowOff>0</xdr:rowOff>
    </xdr:from>
    <xdr:to>
      <xdr:col>10</xdr:col>
      <xdr:colOff>28574</xdr:colOff>
      <xdr:row>29</xdr:row>
      <xdr:rowOff>24836</xdr:rowOff>
    </xdr:to>
    <xdr:pic>
      <xdr:nvPicPr>
        <xdr:cNvPr id="20482" name="Picture 2" descr="C:\Documents and Settings\Chris Albright\Desktop\ScreenSplitter2.gif"/>
        <xdr:cNvPicPr>
          <a:picLocks noChangeAspect="1" noChangeArrowheads="1"/>
        </xdr:cNvPicPr>
      </xdr:nvPicPr>
      <xdr:blipFill>
        <a:blip xmlns:r="http://schemas.openxmlformats.org/officeDocument/2006/relationships" r:embed="rId2" cstate="print"/>
        <a:srcRect/>
        <a:stretch>
          <a:fillRect/>
        </a:stretch>
      </xdr:blipFill>
      <xdr:spPr bwMode="auto">
        <a:xfrm>
          <a:off x="609599" y="5334000"/>
          <a:ext cx="5514975" cy="215336"/>
        </a:xfrm>
        <a:prstGeom prst="rect">
          <a:avLst/>
        </a:prstGeom>
        <a:noFill/>
      </xdr:spPr>
    </xdr:pic>
    <xdr:clientData/>
  </xdr:twoCellAnchor>
  <xdr:twoCellAnchor>
    <xdr:from>
      <xdr:col>9</xdr:col>
      <xdr:colOff>456406</xdr:colOff>
      <xdr:row>29</xdr:row>
      <xdr:rowOff>86519</xdr:rowOff>
    </xdr:from>
    <xdr:to>
      <xdr:col>9</xdr:col>
      <xdr:colOff>457994</xdr:colOff>
      <xdr:row>32</xdr:row>
      <xdr:rowOff>10319</xdr:rowOff>
    </xdr:to>
    <xdr:cxnSp macro="">
      <xdr:nvCxnSpPr>
        <xdr:cNvPr id="13" name="Straight Arrow Connector 12"/>
        <xdr:cNvCxnSpPr/>
      </xdr:nvCxnSpPr>
      <xdr:spPr>
        <a:xfrm rot="5400000" flipH="1" flipV="1">
          <a:off x="5695950" y="5857875"/>
          <a:ext cx="49530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266</xdr:row>
      <xdr:rowOff>0</xdr:rowOff>
    </xdr:from>
    <xdr:to>
      <xdr:col>18</xdr:col>
      <xdr:colOff>523874</xdr:colOff>
      <xdr:row>268</xdr:row>
      <xdr:rowOff>161925</xdr:rowOff>
    </xdr:to>
    <xdr:sp macro="" textlink="">
      <xdr:nvSpPr>
        <xdr:cNvPr id="7" name="Rounded Rectangle 6">
          <a:hlinkClick xmlns:r="http://schemas.openxmlformats.org/officeDocument/2006/relationships" r:id="rId3"/>
        </xdr:cNvPr>
        <xdr:cNvSpPr/>
      </xdr:nvSpPr>
      <xdr:spPr>
        <a:xfrm>
          <a:off x="0" y="50673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609599</xdr:colOff>
      <xdr:row>1</xdr:row>
      <xdr:rowOff>177800</xdr:rowOff>
    </xdr:from>
    <xdr:to>
      <xdr:col>9</xdr:col>
      <xdr:colOff>600074</xdr:colOff>
      <xdr:row>17</xdr:row>
      <xdr:rowOff>85725</xdr:rowOff>
    </xdr:to>
    <xdr:sp macro="" textlink="">
      <xdr:nvSpPr>
        <xdr:cNvPr id="3" name="TextBox 2"/>
        <xdr:cNvSpPr txBox="1"/>
      </xdr:nvSpPr>
      <xdr:spPr>
        <a:xfrm>
          <a:off x="609599" y="368300"/>
          <a:ext cx="5476875" cy="29559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Usually in Excel, you select a range and then do something to it (such as enter a formula in it, format it, delete its contents, and so on). Therefore, it is extremely important to be able to select a range efficiently. This is easy if the whole range appears on the screen, but it’s a bit trickier if you can’t see the whole range. In the latter case the effect of dragging (the method most users try) can be frustrating–things scroll by too quickly. Try one of the methods below instead.</a:t>
          </a:r>
        </a:p>
        <a:p>
          <a:r>
            <a:rPr lang="en-US" sz="1100"/>
            <a:t>
To select a range that fits on a screen:</a:t>
          </a:r>
        </a:p>
        <a:p>
          <a:r>
            <a:rPr lang="en-US" sz="1100"/>
            <a:t>
Click on the upper left corner of the range and drag to the bottom right corner.</a:t>
          </a:r>
        </a:p>
        <a:p>
          <a:r>
            <a:rPr lang="en-US" sz="1100"/>
            <a:t>
Or:</a:t>
          </a:r>
        </a:p>
        <a:p>
          <a:r>
            <a:rPr lang="en-US" sz="1100"/>
            <a:t>
Click on the upper left corner, hold down the Shift key, and click on the bottom right corner. </a:t>
          </a:r>
        </a:p>
        <a:p>
          <a:r>
            <a:rPr lang="en-US" sz="1100"/>
            <a:t>
Try it! Select the range L3:N8.</a:t>
          </a:r>
        </a:p>
      </xdr:txBody>
    </xdr:sp>
    <xdr:clientData/>
  </xdr:twoCellAnchor>
  <xdr:twoCellAnchor>
    <xdr:from>
      <xdr:col>1</xdr:col>
      <xdr:colOff>9525</xdr:colOff>
      <xdr:row>18</xdr:row>
      <xdr:rowOff>187326</xdr:rowOff>
    </xdr:from>
    <xdr:to>
      <xdr:col>9</xdr:col>
      <xdr:colOff>600075</xdr:colOff>
      <xdr:row>32</xdr:row>
      <xdr:rowOff>0</xdr:rowOff>
    </xdr:to>
    <xdr:sp macro="" textlink="">
      <xdr:nvSpPr>
        <xdr:cNvPr id="4" name="TextBox 3"/>
        <xdr:cNvSpPr txBox="1"/>
      </xdr:nvSpPr>
      <xdr:spPr>
        <a:xfrm>
          <a:off x="619125" y="3616326"/>
          <a:ext cx="5467350" cy="24796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select a range that doesn’t fit on a screen:</a:t>
          </a:r>
        </a:p>
        <a:p>
          <a:endParaRPr lang="en-US" sz="1100">
            <a:solidFill>
              <a:schemeClr val="dk1"/>
            </a:solidFill>
            <a:latin typeface="+mn-lt"/>
            <a:ea typeface="+mn-ea"/>
            <a:cs typeface="+mn-cs"/>
          </a:endParaRPr>
        </a:p>
        <a:p>
          <a:r>
            <a:rPr lang="en-US" sz="1100">
              <a:solidFill>
                <a:schemeClr val="dk1"/>
              </a:solidFill>
              <a:latin typeface="+mn-lt"/>
              <a:ea typeface="+mn-ea"/>
              <a:cs typeface="+mn-cs"/>
            </a:rPr>
            <a:t>Click on the upper left corner of the range. Then, holding the Shift key down, use the End-arrow combinations (End-right arrow, then End-down arrow) to get to the bottom right corner.</a:t>
          </a:r>
        </a:p>
        <a:p>
          <a:endParaRPr lang="en-US" sz="1100">
            <a:solidFill>
              <a:schemeClr val="dk1"/>
            </a:solidFill>
            <a:latin typeface="+mn-lt"/>
            <a:ea typeface="+mn-ea"/>
            <a:cs typeface="+mn-cs"/>
          </a:endParaRPr>
        </a:p>
        <a:p>
          <a:r>
            <a:rPr lang="en-US" sz="1100">
              <a:solidFill>
                <a:schemeClr val="dk1"/>
              </a:solidFill>
              <a:latin typeface="+mn-lt"/>
              <a:ea typeface="+mn-ea"/>
              <a:cs typeface="+mn-cs"/>
            </a:rPr>
            <a:t>Or:</a:t>
          </a:r>
        </a:p>
        <a:p>
          <a:endParaRPr lang="en-US" sz="1100">
            <a:solidFill>
              <a:schemeClr val="dk1"/>
            </a:solidFill>
            <a:latin typeface="+mn-lt"/>
            <a:ea typeface="+mn-ea"/>
            <a:cs typeface="+mn-cs"/>
          </a:endParaRPr>
        </a:p>
        <a:p>
          <a:r>
            <a:rPr lang="en-US" sz="1100">
              <a:solidFill>
                <a:schemeClr val="dk1"/>
              </a:solidFill>
              <a:latin typeface="+mn-lt"/>
              <a:ea typeface="+mn-ea"/>
              <a:cs typeface="+mn-cs"/>
            </a:rPr>
            <a:t>Split the screen so that the upper left corner shows in the upper left pane and the bottom right corner shows in the bottom right pane. Click on the upper left corner, hold the Shift key down, and click on the bottom right corner.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Select the range L20:AF98. Try both of the methods suggested here.</a:t>
          </a:r>
        </a:p>
        <a:p>
          <a:endParaRPr lang="en-US" sz="1100"/>
        </a:p>
      </xdr:txBody>
    </xdr:sp>
    <xdr:clientData/>
  </xdr:twoCellAnchor>
  <xdr:twoCellAnchor>
    <xdr:from>
      <xdr:col>0</xdr:col>
      <xdr:colOff>0</xdr:colOff>
      <xdr:row>100</xdr:row>
      <xdr:rowOff>0</xdr:rowOff>
    </xdr:from>
    <xdr:to>
      <xdr:col>18</xdr:col>
      <xdr:colOff>523874</xdr:colOff>
      <xdr:row>102</xdr:row>
      <xdr:rowOff>161925</xdr:rowOff>
    </xdr:to>
    <xdr:sp macro="" textlink="">
      <xdr:nvSpPr>
        <xdr:cNvPr id="5" name="Rounded Rectangle 4">
          <a:hlinkClick xmlns:r="http://schemas.openxmlformats.org/officeDocument/2006/relationships" r:id="rId1"/>
        </xdr:cNvPr>
        <xdr:cNvSpPr/>
      </xdr:nvSpPr>
      <xdr:spPr>
        <a:xfrm>
          <a:off x="0" y="19050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12701</xdr:colOff>
      <xdr:row>2</xdr:row>
      <xdr:rowOff>6350</xdr:rowOff>
    </xdr:from>
    <xdr:to>
      <xdr:col>9</xdr:col>
      <xdr:colOff>600075</xdr:colOff>
      <xdr:row>18</xdr:row>
      <xdr:rowOff>114300</xdr:rowOff>
    </xdr:to>
    <xdr:sp macro="" textlink="">
      <xdr:nvSpPr>
        <xdr:cNvPr id="3" name="TextBox 2"/>
        <xdr:cNvSpPr txBox="1"/>
      </xdr:nvSpPr>
      <xdr:spPr>
        <a:xfrm>
          <a:off x="622301" y="387350"/>
          <a:ext cx="5464174" cy="31559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you want to format more than one range in a certain way (as currency, for example). The quickest way is to select all ranges at once and then format them all at once.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select more than one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first range, press the Ctrl key, select the second range, press the Ctrl key, select the third range, and so on.</a:t>
          </a:r>
        </a:p>
        <a:p>
          <a:endParaRPr lang="en-US" sz="1100">
            <a:solidFill>
              <a:schemeClr val="dk1"/>
            </a:solidFill>
            <a:latin typeface="+mn-lt"/>
            <a:ea typeface="+mn-ea"/>
            <a:cs typeface="+mn-cs"/>
          </a:endParaRPr>
        </a:p>
        <a:p>
          <a:r>
            <a:rPr lang="en-US" sz="1100">
              <a:solidFill>
                <a:schemeClr val="dk1"/>
              </a:solidFill>
              <a:latin typeface="+mn-lt"/>
              <a:ea typeface="+mn-ea"/>
              <a:cs typeface="+mn-cs"/>
            </a:rPr>
            <a:t>For example, to select the ranges L3:M5 and O3:P7, click on L3, hold down the Shift key and click on M5 (so now the first range is selected), hold down the Ctrl key and click on O3, and finally hold down the Shift key and click on P7.</a:t>
          </a:r>
        </a:p>
        <a:p>
          <a:r>
            <a:rPr lang="en-US" sz="1100">
              <a:solidFill>
                <a:schemeClr val="dk1"/>
              </a:solidFill>
              <a:latin typeface="+mn-lt"/>
              <a:ea typeface="+mn-ea"/>
              <a:cs typeface="+mn-cs"/>
            </a:rPr>
            <a:t> </a:t>
          </a:r>
        </a:p>
        <a:p>
          <a:r>
            <a:rPr lang="en-US" sz="1100" b="0">
              <a:solidFill>
                <a:schemeClr val="dk1"/>
              </a:solidFill>
              <a:latin typeface="+mn-lt"/>
              <a:ea typeface="+mn-ea"/>
              <a:cs typeface="+mn-cs"/>
            </a:rPr>
            <a:t>Try it! Select all three numerical ranges to the right.</a:t>
          </a:r>
        </a:p>
        <a:p>
          <a:endParaRPr lang="en-US" sz="1100" b="0">
            <a:solidFill>
              <a:schemeClr val="dk1"/>
            </a:solidFill>
            <a:latin typeface="+mn-lt"/>
            <a:ea typeface="+mn-ea"/>
            <a:cs typeface="+mn-cs"/>
          </a:endParaRPr>
        </a:p>
        <a:p>
          <a:r>
            <a:rPr lang="en-US" sz="1100">
              <a:solidFill>
                <a:schemeClr val="dk1"/>
              </a:solidFill>
              <a:latin typeface="+mn-lt"/>
              <a:ea typeface="+mn-ea"/>
              <a:cs typeface="+mn-cs"/>
            </a:rPr>
            <a:t>Note that in Excel 2007, the highlighting is sometimes hard to see. The shading isn’t as dark as in previous versions of Excel, so you might be fooled into thinking you haven’t really highlighted multiple ranges. But the above method definitely works, exactly as it always has.</a:t>
          </a:r>
        </a:p>
      </xdr:txBody>
    </xdr:sp>
    <xdr:clientData/>
  </xdr:twoCellAnchor>
  <xdr:twoCellAnchor>
    <xdr:from>
      <xdr:col>0</xdr:col>
      <xdr:colOff>9525</xdr:colOff>
      <xdr:row>22</xdr:row>
      <xdr:rowOff>38100</xdr:rowOff>
    </xdr:from>
    <xdr:to>
      <xdr:col>18</xdr:col>
      <xdr:colOff>533399</xdr:colOff>
      <xdr:row>25</xdr:row>
      <xdr:rowOff>9525</xdr:rowOff>
    </xdr:to>
    <xdr:sp macro="" textlink="">
      <xdr:nvSpPr>
        <xdr:cNvPr id="4" name="Rounded Rectangle 3">
          <a:hlinkClick xmlns:r="http://schemas.openxmlformats.org/officeDocument/2006/relationships" r:id="rId1"/>
        </xdr:cNvPr>
        <xdr:cNvSpPr/>
      </xdr:nvSpPr>
      <xdr:spPr>
        <a:xfrm>
          <a:off x="9525" y="42291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12700</xdr:colOff>
      <xdr:row>1</xdr:row>
      <xdr:rowOff>177800</xdr:rowOff>
    </xdr:from>
    <xdr:to>
      <xdr:col>10</xdr:col>
      <xdr:colOff>9525</xdr:colOff>
      <xdr:row>9</xdr:row>
      <xdr:rowOff>36830</xdr:rowOff>
    </xdr:to>
    <xdr:sp macro="" textlink="">
      <xdr:nvSpPr>
        <xdr:cNvPr id="5" name="TextBox 4"/>
        <xdr:cNvSpPr txBox="1"/>
      </xdr:nvSpPr>
      <xdr:spPr>
        <a:xfrm>
          <a:off x="622300" y="368300"/>
          <a:ext cx="5483225" cy="138303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Copying and pasting (often formulas) is one of the most frequently done tasks in Excel, and it can be a real time-waster if done inefficiently. For example, many people scroll through a long range to highlight it, then click on the Copy button or a Copy menu item, then scroll again to select a paste range, and finally click on the Paste button or a Paste menu item. If this sounds familiar, you can definitely benefit from the tips here. Actually, there are several possibilities for efficient copying and pasting,</a:t>
          </a:r>
          <a:r>
            <a:rPr lang="en-US" sz="1100" baseline="0"/>
            <a:t> as explained below.</a:t>
          </a:r>
          <a:endParaRPr lang="en-US" sz="1100"/>
        </a:p>
      </xdr:txBody>
    </xdr:sp>
    <xdr:clientData/>
  </xdr:twoCellAnchor>
  <xdr:twoCellAnchor>
    <xdr:from>
      <xdr:col>1</xdr:col>
      <xdr:colOff>22225</xdr:colOff>
      <xdr:row>10</xdr:row>
      <xdr:rowOff>9525</xdr:rowOff>
    </xdr:from>
    <xdr:to>
      <xdr:col>10</xdr:col>
      <xdr:colOff>19050</xdr:colOff>
      <xdr:row>23</xdr:row>
      <xdr:rowOff>19050</xdr:rowOff>
    </xdr:to>
    <xdr:sp macro="" textlink="">
      <xdr:nvSpPr>
        <xdr:cNvPr id="6" name="TextBox 5"/>
        <xdr:cNvSpPr txBox="1"/>
      </xdr:nvSpPr>
      <xdr:spPr>
        <a:xfrm>
          <a:off x="631825" y="1914525"/>
          <a:ext cx="5483225" cy="2486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copy and paste using keyboard shortcuts:</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copy range (using one of the efficient selection methods described above), press </a:t>
          </a:r>
          <a:r>
            <a:rPr lang="en-US" sz="1100" b="1">
              <a:solidFill>
                <a:schemeClr val="dk1"/>
              </a:solidFill>
              <a:latin typeface="+mn-lt"/>
              <a:ea typeface="+mn-ea"/>
              <a:cs typeface="+mn-cs"/>
            </a:rPr>
            <a:t>Ctrl-c</a:t>
          </a:r>
          <a:r>
            <a:rPr lang="en-US" sz="1100">
              <a:solidFill>
                <a:schemeClr val="dk1"/>
              </a:solidFill>
              <a:latin typeface="+mn-lt"/>
              <a:ea typeface="+mn-ea"/>
              <a:cs typeface="+mn-cs"/>
            </a:rPr>
            <a:t> (for copy), select the paste range (again, efficiently), and press </a:t>
          </a:r>
          <a:r>
            <a:rPr lang="en-US" sz="1100" b="1">
              <a:solidFill>
                <a:schemeClr val="dk1"/>
              </a:solidFill>
              <a:latin typeface="+mn-lt"/>
              <a:ea typeface="+mn-ea"/>
              <a:cs typeface="+mn-cs"/>
            </a:rPr>
            <a:t>Ctrl-v</a:t>
          </a:r>
          <a:r>
            <a:rPr lang="en-US" sz="1100">
              <a:solidFill>
                <a:schemeClr val="dk1"/>
              </a:solidFill>
              <a:latin typeface="+mn-lt"/>
              <a:ea typeface="+mn-ea"/>
              <a:cs typeface="+mn-cs"/>
            </a:rPr>
            <a:t> (for paste).  If you practice pressing Ctrl-c or Ctrl-v with the little finger and index finger of your left hand, it will become automatic in a short time. </a:t>
          </a:r>
        </a:p>
        <a:p>
          <a:endParaRPr lang="en-US" sz="1100">
            <a:solidFill>
              <a:schemeClr val="dk1"/>
            </a:solidFill>
            <a:latin typeface="+mn-lt"/>
            <a:ea typeface="+mn-ea"/>
            <a:cs typeface="+mn-cs"/>
          </a:endParaRPr>
        </a:p>
        <a:p>
          <a:r>
            <a:rPr lang="en-US" sz="1100">
              <a:solidFill>
                <a:schemeClr val="dk1"/>
              </a:solidFill>
              <a:latin typeface="+mn-lt"/>
              <a:ea typeface="+mn-ea"/>
              <a:cs typeface="+mn-cs"/>
            </a:rPr>
            <a:t>Yes, you can click on the Copy and Paste buttons on the Home ribbon, but the keyboard shortcuts are faster.</a:t>
          </a:r>
          <a:r>
            <a:rPr lang="en-US" sz="1100" baseline="0">
              <a:solidFill>
                <a:schemeClr val="dk1"/>
              </a:solidFill>
              <a:latin typeface="+mn-lt"/>
              <a:ea typeface="+mn-ea"/>
              <a:cs typeface="+mn-cs"/>
            </a:rPr>
            <a:t> Besides, they work on virtually all Windows programs, not just Excel.</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the copy range will still have a dotted line around it, which means that it is still stored on the clipboard. Press the Esc key to get rid of this dotted line. </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Try it! Copy the formula in cell N11 down through cell N17 using Ctrl-c and Ctrl-v.</a:t>
          </a:r>
        </a:p>
        <a:p>
          <a:endParaRPr lang="en-US" sz="1100">
            <a:solidFill>
              <a:schemeClr val="dk1"/>
            </a:solidFill>
            <a:latin typeface="+mn-lt"/>
            <a:ea typeface="+mn-ea"/>
            <a:cs typeface="+mn-cs"/>
          </a:endParaRPr>
        </a:p>
        <a:p>
          <a:endParaRPr lang="en-US" sz="1100"/>
        </a:p>
      </xdr:txBody>
    </xdr:sp>
    <xdr:clientData/>
  </xdr:twoCellAnchor>
  <xdr:twoCellAnchor>
    <xdr:from>
      <xdr:col>1</xdr:col>
      <xdr:colOff>0</xdr:colOff>
      <xdr:row>24</xdr:row>
      <xdr:rowOff>9525</xdr:rowOff>
    </xdr:from>
    <xdr:to>
      <xdr:col>10</xdr:col>
      <xdr:colOff>9525</xdr:colOff>
      <xdr:row>34</xdr:row>
      <xdr:rowOff>114300</xdr:rowOff>
    </xdr:to>
    <xdr:sp macro="" textlink="">
      <xdr:nvSpPr>
        <xdr:cNvPr id="7" name="TextBox 6"/>
        <xdr:cNvSpPr txBox="1"/>
      </xdr:nvSpPr>
      <xdr:spPr>
        <a:xfrm>
          <a:off x="609600" y="4581525"/>
          <a:ext cx="5495925" cy="20097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A frequent task is to enter a formula in one cell and copy it down a column or across a row. There are several </a:t>
          </a:r>
          <a:r>
            <a:rPr lang="en-US" sz="1100" i="1">
              <a:solidFill>
                <a:schemeClr val="dk1"/>
              </a:solidFill>
              <a:latin typeface="+mn-lt"/>
              <a:ea typeface="+mn-ea"/>
              <a:cs typeface="+mn-cs"/>
            </a:rPr>
            <a:t>very</a:t>
          </a:r>
          <a:r>
            <a:rPr lang="en-US" sz="1100">
              <a:solidFill>
                <a:schemeClr val="dk1"/>
              </a:solidFill>
              <a:latin typeface="+mn-lt"/>
              <a:ea typeface="+mn-ea"/>
              <a:cs typeface="+mn-cs"/>
            </a:rPr>
            <a:t> efficient ways to do this.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avoid copying and pasting altogether, use </a:t>
          </a:r>
          <a:r>
            <a:rPr lang="en-US" sz="1100" b="1">
              <a:solidFill>
                <a:schemeClr val="dk1"/>
              </a:solidFill>
              <a:latin typeface="+mn-lt"/>
              <a:ea typeface="+mn-ea"/>
              <a:cs typeface="+mn-cs"/>
            </a:rPr>
            <a:t>Ctrl-Enter</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Starting with the top or left-hand cell, select the range where the results will go. (Use the efficient</a:t>
          </a:r>
          <a:r>
            <a:rPr lang="en-US" sz="1100" baseline="0">
              <a:solidFill>
                <a:schemeClr val="dk1"/>
              </a:solidFill>
              <a:latin typeface="+mn-lt"/>
              <a:ea typeface="+mn-ea"/>
              <a:cs typeface="+mn-cs"/>
            </a:rPr>
            <a:t> </a:t>
          </a:r>
          <a:r>
            <a:rPr lang="en-US" sz="1100">
              <a:solidFill>
                <a:schemeClr val="dk1"/>
              </a:solidFill>
              <a:latin typeface="+mn-lt"/>
              <a:ea typeface="+mn-ea"/>
              <a:cs typeface="+mn-cs"/>
            </a:rPr>
            <a:t>selection methods described earlier, especially if this range is a long one.) Type in the formula, and press </a:t>
          </a:r>
          <a:r>
            <a:rPr lang="en-US" sz="1100" b="1">
              <a:solidFill>
                <a:schemeClr val="dk1"/>
              </a:solidFill>
              <a:latin typeface="+mn-lt"/>
              <a:ea typeface="+mn-ea"/>
              <a:cs typeface="+mn-cs"/>
            </a:rPr>
            <a:t>Ctrl-Enter</a:t>
          </a:r>
          <a:r>
            <a:rPr lang="en-US" sz="1100">
              <a:solidFill>
                <a:schemeClr val="dk1"/>
              </a:solidFill>
              <a:latin typeface="+mn-lt"/>
              <a:ea typeface="+mn-ea"/>
              <a:cs typeface="+mn-cs"/>
            </a:rPr>
            <a:t> instead of Enter.</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Fill the range N25:N31 with Ctrl-Enter. Each cell</a:t>
          </a:r>
          <a:r>
            <a:rPr lang="en-US" sz="1100" b="0" baseline="0">
              <a:solidFill>
                <a:schemeClr val="dk1"/>
              </a:solidFill>
              <a:latin typeface="+mn-lt"/>
              <a:ea typeface="+mn-ea"/>
              <a:cs typeface="+mn-cs"/>
            </a:rPr>
            <a:t> should be the product of the two values to its left.</a:t>
          </a:r>
          <a:endParaRPr lang="en-US" sz="1100" b="0">
            <a:solidFill>
              <a:schemeClr val="dk1"/>
            </a:solidFill>
            <a:latin typeface="+mn-lt"/>
            <a:ea typeface="+mn-ea"/>
            <a:cs typeface="+mn-cs"/>
          </a:endParaRPr>
        </a:p>
        <a:p>
          <a:endParaRPr lang="en-US" sz="1100"/>
        </a:p>
      </xdr:txBody>
    </xdr:sp>
    <xdr:clientData/>
  </xdr:twoCellAnchor>
  <xdr:twoCellAnchor>
    <xdr:from>
      <xdr:col>1</xdr:col>
      <xdr:colOff>9525</xdr:colOff>
      <xdr:row>36</xdr:row>
      <xdr:rowOff>0</xdr:rowOff>
    </xdr:from>
    <xdr:to>
      <xdr:col>10</xdr:col>
      <xdr:colOff>19050</xdr:colOff>
      <xdr:row>41</xdr:row>
      <xdr:rowOff>114300</xdr:rowOff>
    </xdr:to>
    <xdr:sp macro="" textlink="">
      <xdr:nvSpPr>
        <xdr:cNvPr id="8" name="TextBox 7"/>
        <xdr:cNvSpPr txBox="1"/>
      </xdr:nvSpPr>
      <xdr:spPr>
        <a:xfrm>
          <a:off x="619125" y="6858000"/>
          <a:ext cx="5495925" cy="10668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Pressing Ctrl-Enter enters what you typed in all of the selected cells (adjusted for relative addresses), so in general, it can be a real time-saver. For example, it can be used to enter the number 10 in a whole range of cells. Just select the range, type 10, and press Ctrl-Enter.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Fill up the range L37:N41 with the value 10 by using Ctrl-Enter.</a:t>
          </a:r>
          <a:endParaRPr lang="en-US" sz="1100" b="0"/>
        </a:p>
      </xdr:txBody>
    </xdr:sp>
    <xdr:clientData/>
  </xdr:twoCellAnchor>
  <xdr:twoCellAnchor>
    <xdr:from>
      <xdr:col>1</xdr:col>
      <xdr:colOff>9525</xdr:colOff>
      <xdr:row>42</xdr:row>
      <xdr:rowOff>180975</xdr:rowOff>
    </xdr:from>
    <xdr:to>
      <xdr:col>10</xdr:col>
      <xdr:colOff>19050</xdr:colOff>
      <xdr:row>53</xdr:row>
      <xdr:rowOff>104775</xdr:rowOff>
    </xdr:to>
    <xdr:sp macro="" textlink="">
      <xdr:nvSpPr>
        <xdr:cNvPr id="9" name="TextBox 8"/>
        <xdr:cNvSpPr txBox="1"/>
      </xdr:nvSpPr>
      <xdr:spPr>
        <a:xfrm>
          <a:off x="619125" y="8181975"/>
          <a:ext cx="5495925" cy="20193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baseline="0">
              <a:solidFill>
                <a:schemeClr val="dk1"/>
              </a:solidFill>
              <a:latin typeface="+mn-lt"/>
              <a:ea typeface="+mn-ea"/>
              <a:cs typeface="+mn-cs"/>
            </a:rPr>
            <a:t>If you place the cursor at the bottom right of a cell, the cursor turns into a plus sign. This is called the </a:t>
          </a:r>
          <a:r>
            <a:rPr lang="en-US" sz="1100" b="1" baseline="0">
              <a:solidFill>
                <a:schemeClr val="dk1"/>
              </a:solidFill>
              <a:latin typeface="+mn-lt"/>
              <a:ea typeface="+mn-ea"/>
              <a:cs typeface="+mn-cs"/>
            </a:rPr>
            <a:t>autofill </a:t>
          </a:r>
          <a:r>
            <a:rPr lang="en-US" sz="1100" b="0" baseline="0">
              <a:solidFill>
                <a:schemeClr val="dk1"/>
              </a:solidFill>
              <a:latin typeface="+mn-lt"/>
              <a:ea typeface="+mn-ea"/>
              <a:cs typeface="+mn-cs"/>
            </a:rPr>
            <a:t>handle. </a:t>
          </a:r>
          <a:r>
            <a:rPr lang="en-US" sz="1100" b="0">
              <a:solidFill>
                <a:schemeClr val="dk1"/>
              </a:solidFill>
              <a:latin typeface="+mn-lt"/>
              <a:ea typeface="+mn-ea"/>
              <a:cs typeface="+mn-cs"/>
            </a:rPr>
            <a:t>If you want to copy</a:t>
          </a:r>
          <a:r>
            <a:rPr lang="en-US" sz="1100" b="0" baseline="0">
              <a:solidFill>
                <a:schemeClr val="dk1"/>
              </a:solidFill>
              <a:latin typeface="+mn-lt"/>
              <a:ea typeface="+mn-ea"/>
              <a:cs typeface="+mn-cs"/>
            </a:rPr>
            <a:t> a formula down, you can use the autofill handle in two different ways. Here is the first.</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To copy with the autofill handle by dragging:</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Enter the formula in the top or left-hand cell of the intended range. Place the cursor on the autofill handle at the lower right of this cell (the cursor becomes a plus sign), and drag this handle down or across to copy. </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Try it! Copy the formula in N44 down through N50 with the autofill handle.</a:t>
          </a:r>
          <a:endParaRPr lang="en-US" sz="1100" b="0"/>
        </a:p>
      </xdr:txBody>
    </xdr:sp>
    <xdr:clientData/>
  </xdr:twoCellAnchor>
  <xdr:twoCellAnchor>
    <xdr:from>
      <xdr:col>1</xdr:col>
      <xdr:colOff>9525</xdr:colOff>
      <xdr:row>55</xdr:row>
      <xdr:rowOff>9525</xdr:rowOff>
    </xdr:from>
    <xdr:to>
      <xdr:col>10</xdr:col>
      <xdr:colOff>19050</xdr:colOff>
      <xdr:row>64</xdr:row>
      <xdr:rowOff>180975</xdr:rowOff>
    </xdr:to>
    <xdr:sp macro="" textlink="">
      <xdr:nvSpPr>
        <xdr:cNvPr id="10" name="TextBox 9"/>
        <xdr:cNvSpPr txBox="1"/>
      </xdr:nvSpPr>
      <xdr:spPr>
        <a:xfrm>
          <a:off x="619125" y="10487025"/>
          <a:ext cx="5495925" cy="18859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The second way to copy down is to double-click</a:t>
          </a:r>
          <a:r>
            <a:rPr lang="en-US" sz="1100" baseline="0">
              <a:solidFill>
                <a:schemeClr val="dk1"/>
              </a:solidFill>
              <a:latin typeface="+mn-lt"/>
              <a:ea typeface="+mn-ea"/>
              <a:cs typeface="+mn-cs"/>
            </a:rPr>
            <a:t> on the autofill handle.</a:t>
          </a:r>
        </a:p>
        <a:p>
          <a:endParaRPr lang="en-US" sz="1100" b="0" baseline="0">
            <a:solidFill>
              <a:schemeClr val="dk1"/>
            </a:solidFill>
            <a:latin typeface="+mn-lt"/>
            <a:ea typeface="+mn-ea"/>
            <a:cs typeface="+mn-cs"/>
          </a:endParaRPr>
        </a:p>
        <a:p>
          <a:r>
            <a:rPr lang="en-US" sz="1100">
              <a:solidFill>
                <a:schemeClr val="dk1"/>
              </a:solidFill>
              <a:latin typeface="+mn-lt"/>
              <a:ea typeface="+mn-ea"/>
              <a:cs typeface="+mn-cs"/>
            </a:rPr>
            <a:t>Note that this method uses Excel’s built-in intelligence, but it works only in certain situations. Let’s say you have numbers in the range A3:B100. You want to enter a formula in cell C3 and copy it down to cell C100. Because this is a common thing to do, Excel does it for you if you double-click on the autofill handle. It senses the “filled-up” range in column B and guesses that you want another filled-up range right next to it in column C. If there were no adjacent filled-up range, double-clicking on the autofill handle wouldn’t work.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Copy the formula in N56 down through N62 by double-clicking on the autofill handle.</a:t>
          </a:r>
          <a:endParaRPr lang="en-US" sz="1100" b="0"/>
        </a:p>
      </xdr:txBody>
    </xdr:sp>
    <xdr:clientData/>
  </xdr:twoCellAnchor>
  <xdr:twoCellAnchor>
    <xdr:from>
      <xdr:col>0</xdr:col>
      <xdr:colOff>0</xdr:colOff>
      <xdr:row>68</xdr:row>
      <xdr:rowOff>0</xdr:rowOff>
    </xdr:from>
    <xdr:to>
      <xdr:col>18</xdr:col>
      <xdr:colOff>523874</xdr:colOff>
      <xdr:row>70</xdr:row>
      <xdr:rowOff>161925</xdr:rowOff>
    </xdr:to>
    <xdr:sp macro="" textlink="">
      <xdr:nvSpPr>
        <xdr:cNvPr id="11" name="Rounded Rectangle 10">
          <a:hlinkClick xmlns:r="http://schemas.openxmlformats.org/officeDocument/2006/relationships" r:id="rId1"/>
        </xdr:cNvPr>
        <xdr:cNvSpPr/>
      </xdr:nvSpPr>
      <xdr:spPr>
        <a:xfrm>
          <a:off x="0" y="12954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1</xdr:row>
      <xdr:rowOff>177801</xdr:rowOff>
    </xdr:from>
    <xdr:to>
      <xdr:col>10</xdr:col>
      <xdr:colOff>0</xdr:colOff>
      <xdr:row>14</xdr:row>
      <xdr:rowOff>133351</xdr:rowOff>
    </xdr:to>
    <xdr:sp macro="" textlink="">
      <xdr:nvSpPr>
        <xdr:cNvPr id="3" name="TextBox 2"/>
        <xdr:cNvSpPr txBox="1"/>
      </xdr:nvSpPr>
      <xdr:spPr>
        <a:xfrm>
          <a:off x="622300" y="368301"/>
          <a:ext cx="5473700" cy="24320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Often you have a range of cells that contains formulas, and you would like to replace the formulas with the values they produce. Usually, you paste these values onto the copy range, that is, you overwrite the formulas with values. If you like,</a:t>
          </a:r>
          <a:r>
            <a:rPr lang="en-US" sz="1100" baseline="0"/>
            <a:t> y</a:t>
          </a:r>
          <a:r>
            <a:rPr lang="en-US" sz="1100"/>
            <a:t>ou can also select another range for the paste range.</a:t>
          </a:r>
        </a:p>
        <a:p>
          <a:r>
            <a:rPr lang="en-US" sz="1100"/>
            <a:t>
To copy formulas and paste as values:</a:t>
          </a:r>
        </a:p>
        <a:p>
          <a:r>
            <a:rPr lang="en-US" sz="1100"/>
            <a:t>
Select the range with formulas, press Ctrl-c to copy, and select the range where you want to paste the values (which can be the same as the copy range). Then, because there is no keyboard equivalent, select the Paste dropdown on the Home ribbon, and select the Paste Values option.</a:t>
          </a:r>
        </a:p>
        <a:p>
          <a:r>
            <a:rPr lang="en-US" sz="1100"/>
            <a:t>
Try it! Copy the range N3:N9 to itself, but paste as values.
</a:t>
          </a:r>
        </a:p>
      </xdr:txBody>
    </xdr:sp>
    <xdr:clientData/>
  </xdr:twoCellAnchor>
  <xdr:twoCellAnchor>
    <xdr:from>
      <xdr:col>1</xdr:col>
      <xdr:colOff>12700</xdr:colOff>
      <xdr:row>15</xdr:row>
      <xdr:rowOff>120651</xdr:rowOff>
    </xdr:from>
    <xdr:to>
      <xdr:col>10</xdr:col>
      <xdr:colOff>9525</xdr:colOff>
      <xdr:row>24</xdr:row>
      <xdr:rowOff>76200</xdr:rowOff>
    </xdr:to>
    <xdr:sp macro="" textlink="">
      <xdr:nvSpPr>
        <xdr:cNvPr id="4" name="TextBox 3"/>
        <xdr:cNvSpPr txBox="1"/>
      </xdr:nvSpPr>
      <xdr:spPr>
        <a:xfrm>
          <a:off x="622300" y="2978151"/>
          <a:ext cx="5483225" cy="16700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The Paste dropdown on the Home ribbon (see to the right) has a number of other "special" ways</a:t>
          </a:r>
          <a:r>
            <a:rPr lang="en-US" sz="1100" baseline="0"/>
            <a:t> to paste. These include:</a:t>
          </a:r>
        </a:p>
        <a:p>
          <a:endParaRPr lang="en-US" sz="1100" baseline="0"/>
        </a:p>
        <a:p>
          <a:r>
            <a:rPr lang="en-US" sz="1100" baseline="0"/>
            <a:t>1. Paste formulas (not formats).</a:t>
          </a:r>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2. Paste formats.</a:t>
          </a:r>
        </a:p>
        <a:p>
          <a:r>
            <a:rPr lang="en-US" sz="1100" b="0" i="0" u="none" strike="noStrike" baseline="0">
              <a:solidFill>
                <a:schemeClr val="dk1"/>
              </a:solidFill>
              <a:latin typeface="+mn-lt"/>
              <a:ea typeface="+mn-ea"/>
              <a:cs typeface="+mn-cs"/>
            </a:rPr>
            <a:t>3. Paste arithmetic operations.</a:t>
          </a:r>
        </a:p>
        <a:p>
          <a:endParaRPr lang="en-US" sz="1100" b="0" i="0" u="none" strike="noStrike" baseline="0">
            <a:solidFill>
              <a:schemeClr val="dk1"/>
            </a:solidFill>
            <a:latin typeface="+mn-lt"/>
            <a:ea typeface="+mn-ea"/>
            <a:cs typeface="+mn-cs"/>
          </a:endParaRPr>
        </a:p>
        <a:p>
          <a:r>
            <a:rPr lang="en-US" sz="1100" b="0" i="0" u="none" strike="noStrike" baseline="0">
              <a:solidFill>
                <a:schemeClr val="dk1"/>
              </a:solidFill>
              <a:latin typeface="+mn-lt"/>
              <a:ea typeface="+mn-ea"/>
              <a:cs typeface="+mn-cs"/>
            </a:rPr>
            <a:t>The following text boxes let you explore these options. We encourage you to explore the other paste special options as well.</a:t>
          </a:r>
          <a:endParaRPr lang="en-US" sz="1100"/>
        </a:p>
      </xdr:txBody>
    </xdr:sp>
    <xdr:clientData/>
  </xdr:twoCellAnchor>
  <xdr:twoCellAnchor>
    <xdr:from>
      <xdr:col>1</xdr:col>
      <xdr:colOff>12700</xdr:colOff>
      <xdr:row>26</xdr:row>
      <xdr:rowOff>15877</xdr:rowOff>
    </xdr:from>
    <xdr:to>
      <xdr:col>10</xdr:col>
      <xdr:colOff>9525</xdr:colOff>
      <xdr:row>29</xdr:row>
      <xdr:rowOff>1</xdr:rowOff>
    </xdr:to>
    <xdr:sp macro="" textlink="">
      <xdr:nvSpPr>
        <xdr:cNvPr id="5" name="TextBox 4"/>
        <xdr:cNvSpPr txBox="1"/>
      </xdr:nvSpPr>
      <xdr:spPr>
        <a:xfrm>
          <a:off x="622300" y="4968877"/>
          <a:ext cx="5483225" cy="55562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Column</a:t>
          </a:r>
          <a:r>
            <a:rPr lang="en-US" sz="1100" baseline="0"/>
            <a:t> N to the right contains formulas. Paste these formulas to column P, but don't paste the formats.</a:t>
          </a:r>
          <a:endParaRPr lang="en-US" sz="1100"/>
        </a:p>
      </xdr:txBody>
    </xdr:sp>
    <xdr:clientData/>
  </xdr:twoCellAnchor>
  <xdr:twoCellAnchor>
    <xdr:from>
      <xdr:col>1</xdr:col>
      <xdr:colOff>12700</xdr:colOff>
      <xdr:row>29</xdr:row>
      <xdr:rowOff>190499</xdr:rowOff>
    </xdr:from>
    <xdr:to>
      <xdr:col>10</xdr:col>
      <xdr:colOff>0</xdr:colOff>
      <xdr:row>43</xdr:row>
      <xdr:rowOff>133350</xdr:rowOff>
    </xdr:to>
    <xdr:sp macro="" textlink="">
      <xdr:nvSpPr>
        <xdr:cNvPr id="7" name="TextBox 6"/>
        <xdr:cNvSpPr txBox="1"/>
      </xdr:nvSpPr>
      <xdr:spPr>
        <a:xfrm>
          <a:off x="622300" y="5714999"/>
          <a:ext cx="5473700" cy="26098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Sometimes you want to copy </a:t>
          </a:r>
          <a:r>
            <a:rPr lang="en-US" sz="1100" i="1"/>
            <a:t>only </a:t>
          </a:r>
          <a:r>
            <a:rPr lang="en-US" sz="1100" i="0"/>
            <a:t>the formatting of a range.</a:t>
          </a:r>
          <a:endParaRPr lang="en-US" sz="1100" i="0" baseline="0"/>
        </a:p>
        <a:p>
          <a:endParaRPr lang="en-US" sz="1100" i="0" baseline="0"/>
        </a:p>
        <a:p>
          <a:r>
            <a:rPr lang="en-US" sz="1100" i="0" baseline="0"/>
            <a:t>To copy the formatting of a range, highlight the range, press Ctrl-c, highlight the paste range, and select Formats from Paste Special on the Paste dropdown. (When you click on Paste Special, you get the dialog box to the right.)</a:t>
          </a:r>
        </a:p>
        <a:p>
          <a:endParaRPr lang="en-US" sz="1100" i="0" baseline="0"/>
        </a:p>
        <a:p>
          <a:r>
            <a:rPr lang="en-US" sz="1100" i="0" baseline="0"/>
            <a:t>Try it! Copy the formats in column P to column R. (Don't copy the values, just the formulas.) Then enter some values in column R to check that the formatting is correct.</a:t>
          </a:r>
        </a:p>
        <a:p>
          <a:endParaRPr lang="en-US" sz="1100" i="0" baseline="0"/>
        </a:p>
        <a:p>
          <a:r>
            <a:rPr lang="en-US" sz="1100" i="0" baseline="0"/>
            <a:t>Note: An easy alternative to this method is to use the </a:t>
          </a:r>
          <a:r>
            <a:rPr lang="en-US" sz="1100" b="1" i="0" baseline="0"/>
            <a:t>Format Painter </a:t>
          </a:r>
          <a:r>
            <a:rPr lang="en-US" sz="1100" i="0" baseline="0"/>
            <a:t>button next to the Paste dropdown (see to the right).  I use this button all the time to copy formats. Just select a cell with the format you want to copy, click on the paint brush, and click on a cell (or drag a range) that you want to format. Note that if you </a:t>
          </a:r>
          <a:r>
            <a:rPr lang="en-US" sz="1100" i="1" baseline="0"/>
            <a:t>double-click </a:t>
          </a:r>
          <a:r>
            <a:rPr lang="en-US" sz="1100" i="0" baseline="0"/>
            <a:t>on the paint brush, you can copy the format multiple times. Click on Esc when you are finished.</a:t>
          </a:r>
          <a:endParaRPr lang="en-US" sz="1100"/>
        </a:p>
      </xdr:txBody>
    </xdr:sp>
    <xdr:clientData/>
  </xdr:twoCellAnchor>
  <xdr:twoCellAnchor>
    <xdr:from>
      <xdr:col>1</xdr:col>
      <xdr:colOff>3175</xdr:colOff>
      <xdr:row>45</xdr:row>
      <xdr:rowOff>6350</xdr:rowOff>
    </xdr:from>
    <xdr:to>
      <xdr:col>9</xdr:col>
      <xdr:colOff>600075</xdr:colOff>
      <xdr:row>56</xdr:row>
      <xdr:rowOff>95250</xdr:rowOff>
    </xdr:to>
    <xdr:sp macro="" textlink="">
      <xdr:nvSpPr>
        <xdr:cNvPr id="9" name="TextBox 8"/>
        <xdr:cNvSpPr txBox="1"/>
      </xdr:nvSpPr>
      <xdr:spPr>
        <a:xfrm>
          <a:off x="612775" y="8578850"/>
          <a:ext cx="5473700" cy="21844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Sometimes you would like to multipy each number in a range by a constant. For example, if</a:t>
          </a:r>
          <a:r>
            <a:rPr lang="en-US" sz="1100" baseline="0"/>
            <a:t> you have revenues expressed in thousands of dollars, you might want to multiply each by 1000 so that they are then expressed in dollars.</a:t>
          </a:r>
        </a:p>
        <a:p>
          <a:endParaRPr lang="en-US" sz="1100" baseline="0"/>
        </a:p>
        <a:p>
          <a:r>
            <a:rPr lang="en-US" sz="1100" baseline="0"/>
            <a:t>To multiply a range by a constant:</a:t>
          </a:r>
        </a:p>
        <a:p>
          <a:endParaRPr lang="en-US" sz="1100" baseline="0"/>
        </a:p>
        <a:p>
          <a:r>
            <a:rPr lang="en-US" sz="1100" baseline="0"/>
            <a:t>Enter the constant in a blank cell, and copy this cell. Then highlight the range of values to multiply and select Multiply </a:t>
          </a:r>
          <a:r>
            <a:rPr lang="en-US" sz="1100" i="0" baseline="0">
              <a:solidFill>
                <a:schemeClr val="dk1"/>
              </a:solidFill>
              <a:latin typeface="+mn-lt"/>
              <a:ea typeface="+mn-ea"/>
              <a:cs typeface="+mn-cs"/>
            </a:rPr>
            <a:t>from Paste Special on the Paste dropdown. (This same method can also be used to add, subtract, or divide.)</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Multiply each value in the range to the right by 1000. Then restore them to their original values by dividing each value by 1000.</a:t>
          </a:r>
          <a:endParaRPr lang="en-US" sz="1100"/>
        </a:p>
      </xdr:txBody>
    </xdr:sp>
    <xdr:clientData/>
  </xdr:twoCellAnchor>
  <xdr:twoCellAnchor editAs="oneCell">
    <xdr:from>
      <xdr:col>11</xdr:col>
      <xdr:colOff>0</xdr:colOff>
      <xdr:row>42</xdr:row>
      <xdr:rowOff>171450</xdr:rowOff>
    </xdr:from>
    <xdr:to>
      <xdr:col>12</xdr:col>
      <xdr:colOff>409575</xdr:colOff>
      <xdr:row>44</xdr:row>
      <xdr:rowOff>28575</xdr:rowOff>
    </xdr:to>
    <xdr:pic>
      <xdr:nvPicPr>
        <xdr:cNvPr id="21505" name="Picture 1" descr="C:\Documents and Settings\Chris Albright\Desktop\FormatPainter.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8172450"/>
          <a:ext cx="1019175" cy="238125"/>
        </a:xfrm>
        <a:prstGeom prst="rect">
          <a:avLst/>
        </a:prstGeom>
        <a:noFill/>
      </xdr:spPr>
    </xdr:pic>
    <xdr:clientData/>
  </xdr:twoCellAnchor>
  <xdr:twoCellAnchor editAs="oneCell">
    <xdr:from>
      <xdr:col>11</xdr:col>
      <xdr:colOff>0</xdr:colOff>
      <xdr:row>12</xdr:row>
      <xdr:rowOff>177967</xdr:rowOff>
    </xdr:from>
    <xdr:to>
      <xdr:col>13</xdr:col>
      <xdr:colOff>85725</xdr:colOff>
      <xdr:row>25</xdr:row>
      <xdr:rowOff>19426</xdr:rowOff>
    </xdr:to>
    <xdr:pic>
      <xdr:nvPicPr>
        <xdr:cNvPr id="21506" name="Picture 2" descr="C:\Documents and Settings\Chris Albright\Desktop\Paste.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2463967"/>
          <a:ext cx="1304925" cy="2317959"/>
        </a:xfrm>
        <a:prstGeom prst="rect">
          <a:avLst/>
        </a:prstGeom>
        <a:noFill/>
      </xdr:spPr>
    </xdr:pic>
    <xdr:clientData/>
  </xdr:twoCellAnchor>
  <xdr:twoCellAnchor editAs="oneCell">
    <xdr:from>
      <xdr:col>11</xdr:col>
      <xdr:colOff>9525</xdr:colOff>
      <xdr:row>29</xdr:row>
      <xdr:rowOff>180975</xdr:rowOff>
    </xdr:from>
    <xdr:to>
      <xdr:col>14</xdr:col>
      <xdr:colOff>495300</xdr:colOff>
      <xdr:row>41</xdr:row>
      <xdr:rowOff>4947</xdr:rowOff>
    </xdr:to>
    <xdr:pic>
      <xdr:nvPicPr>
        <xdr:cNvPr id="21507" name="Picture 3" descr="C:\Documents and Settings\Chris Albright\Desktop\PasteSpecial.gif"/>
        <xdr:cNvPicPr>
          <a:picLocks noChangeAspect="1" noChangeArrowheads="1"/>
        </xdr:cNvPicPr>
      </xdr:nvPicPr>
      <xdr:blipFill>
        <a:blip xmlns:r="http://schemas.openxmlformats.org/officeDocument/2006/relationships" r:embed="rId3" cstate="print"/>
        <a:srcRect/>
        <a:stretch>
          <a:fillRect/>
        </a:stretch>
      </xdr:blipFill>
      <xdr:spPr bwMode="auto">
        <a:xfrm>
          <a:off x="6715125" y="5705475"/>
          <a:ext cx="2314575" cy="2109972"/>
        </a:xfrm>
        <a:prstGeom prst="rect">
          <a:avLst/>
        </a:prstGeom>
        <a:noFill/>
      </xdr:spPr>
    </xdr:pic>
    <xdr:clientData/>
  </xdr:twoCellAnchor>
  <xdr:twoCellAnchor>
    <xdr:from>
      <xdr:col>0</xdr:col>
      <xdr:colOff>0</xdr:colOff>
      <xdr:row>60</xdr:row>
      <xdr:rowOff>0</xdr:rowOff>
    </xdr:from>
    <xdr:to>
      <xdr:col>18</xdr:col>
      <xdr:colOff>523874</xdr:colOff>
      <xdr:row>62</xdr:row>
      <xdr:rowOff>161925</xdr:rowOff>
    </xdr:to>
    <xdr:sp macro="" textlink="">
      <xdr:nvSpPr>
        <xdr:cNvPr id="10" name="Rounded Rectangle 9">
          <a:hlinkClick xmlns:r="http://schemas.openxmlformats.org/officeDocument/2006/relationships" r:id="rId4"/>
        </xdr:cNvPr>
        <xdr:cNvSpPr/>
      </xdr:nvSpPr>
      <xdr:spPr>
        <a:xfrm>
          <a:off x="0" y="11430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16</xdr:row>
      <xdr:rowOff>114300</xdr:rowOff>
    </xdr:to>
    <xdr:sp macro="" textlink="">
      <xdr:nvSpPr>
        <xdr:cNvPr id="2" name="TextBox 1"/>
        <xdr:cNvSpPr txBox="1"/>
      </xdr:nvSpPr>
      <xdr:spPr>
        <a:xfrm>
          <a:off x="609600" y="380999"/>
          <a:ext cx="5483225" cy="27813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Often you would like to move data from one range to another.</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move (cut and paste):</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range to be cut, press </a:t>
          </a:r>
          <a:r>
            <a:rPr lang="en-US" sz="1100" b="1">
              <a:solidFill>
                <a:schemeClr val="dk1"/>
              </a:solidFill>
              <a:latin typeface="+mn-lt"/>
              <a:ea typeface="+mn-ea"/>
              <a:cs typeface="+mn-cs"/>
            </a:rPr>
            <a:t>Ctrl-x</a:t>
          </a:r>
          <a:r>
            <a:rPr lang="en-US" sz="1100">
              <a:solidFill>
                <a:schemeClr val="dk1"/>
              </a:solidFill>
              <a:latin typeface="+mn-lt"/>
              <a:ea typeface="+mn-ea"/>
              <a:cs typeface="+mn-cs"/>
            </a:rPr>
            <a:t> (for cutting), select the upper left corner of the paste range, and press Ctrl-v. (The little finger-index finger combination on your left hand is also good for pressing Ctrl-x.)</a:t>
          </a:r>
        </a:p>
        <a:p>
          <a:endParaRPr lang="en-US" sz="1100">
            <a:solidFill>
              <a:schemeClr val="dk1"/>
            </a:solidFill>
            <a:latin typeface="+mn-lt"/>
            <a:ea typeface="+mn-ea"/>
            <a:cs typeface="+mn-cs"/>
          </a:endParaRPr>
        </a:p>
        <a:p>
          <a:r>
            <a:rPr lang="en-US" sz="1100">
              <a:solidFill>
                <a:schemeClr val="dk1"/>
              </a:solidFill>
              <a:latin typeface="+mn-lt"/>
              <a:ea typeface="+mn-ea"/>
              <a:cs typeface="+mn-cs"/>
            </a:rPr>
            <a:t>As with copying and pasting, ribbon buttons can be used instead of key combinations, but the key combinations are more efficient. Also, note that you need only select the upper left cell of the paste range. Excel knows that the shape of the paste range must be the same as the shape of the cut range.</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Move the range L3:N9 so that it begins in cell L6. (Watch how relative addresses affect the eventual formulas in column N.)</a:t>
          </a:r>
        </a:p>
      </xdr:txBody>
    </xdr:sp>
    <xdr:clientData/>
  </xdr:twoCellAnchor>
  <xdr:twoCellAnchor>
    <xdr:from>
      <xdr:col>0</xdr:col>
      <xdr:colOff>0</xdr:colOff>
      <xdr:row>20</xdr:row>
      <xdr:rowOff>0</xdr:rowOff>
    </xdr:from>
    <xdr:to>
      <xdr:col>18</xdr:col>
      <xdr:colOff>523874</xdr:colOff>
      <xdr:row>22</xdr:row>
      <xdr:rowOff>161925</xdr:rowOff>
    </xdr:to>
    <xdr:sp macro="" textlink="">
      <xdr:nvSpPr>
        <xdr:cNvPr id="3" name="Rounded Rectangle 2">
          <a:hlinkClick xmlns:r="http://schemas.openxmlformats.org/officeDocument/2006/relationships" r:id="rId1"/>
        </xdr:cNvPr>
        <xdr:cNvSpPr/>
      </xdr:nvSpPr>
      <xdr:spPr>
        <a:xfrm>
          <a:off x="0" y="3810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xdr:colOff>
      <xdr:row>1</xdr:row>
      <xdr:rowOff>165100</xdr:rowOff>
    </xdr:from>
    <xdr:to>
      <xdr:col>10</xdr:col>
      <xdr:colOff>38100</xdr:colOff>
      <xdr:row>20</xdr:row>
      <xdr:rowOff>161925</xdr:rowOff>
    </xdr:to>
    <xdr:sp macro="" textlink="">
      <xdr:nvSpPr>
        <xdr:cNvPr id="3" name="TextBox 2"/>
        <xdr:cNvSpPr txBox="1"/>
      </xdr:nvSpPr>
      <xdr:spPr>
        <a:xfrm>
          <a:off x="622300" y="355600"/>
          <a:ext cx="5511800" cy="3616325"/>
        </a:xfrm>
        <a:prstGeom prst="rect">
          <a:avLst/>
        </a:prstGeom>
        <a:solidFill>
          <a:schemeClr val="bg1">
            <a:shade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My purpose with this Excel tutorial is to illustrate some Excel tips that will dramatically improve your efficiency. I make no attempt to be as encyclopedic as some of the 800-page Excel books available. I concentrate on common tasks, not every last thing that can be done in Excel. Also, I presume that you have some Excel knowledge. For example, I assume you know about rows and columns, values, labels, and formulas, and other basic Excel elements. If you know virtually nothing about Excel, you probably ought to work through an “Excel for Dummies” book and then work through this tutorial.
The style of this tutorial is easy to follow. The table of contents</a:t>
          </a:r>
          <a:r>
            <a:rPr lang="en-US" sz="1100" baseline="0"/>
            <a:t> contains hyperlinks to the various worksheets where you can learn and practice various skills. Each of these worksheets has a hyperlink in cell A1 back to the table of contents sheet.</a:t>
          </a:r>
          <a:r>
            <a:rPr lang="en-US" sz="1100"/>
            <a:t>
I suggest that you save this file–RIGHT NOW–as My Excel</a:t>
          </a:r>
          <a:r>
            <a:rPr lang="en-US" sz="1100" baseline="0"/>
            <a:t> </a:t>
          </a:r>
          <a:r>
            <a:rPr lang="en-US" sz="1100"/>
            <a:t>Tutorial.xlsx (or some such name) and work with the copy. That way, if you mess anything up as you try the exercises, you can always go back and retrieve the original file (Excel Tutorial.xlsx). However, in case you mess up the original, you can always download it from my Web site: </a:t>
          </a:r>
        </a:p>
        <a:p>
          <a:endParaRPr lang="en-US" sz="1100"/>
        </a:p>
        <a:p>
          <a:r>
            <a:rPr lang="en-US" sz="1100"/>
            <a:t>http://www.kelley.iu.edu/albrightbooks/free_downloads.htm.</a:t>
          </a:r>
        </a:p>
        <a:p>
          <a:r>
            <a:rPr lang="en-US" sz="1100"/>
            <a:t>
Have fun improving your Excel skills!
</a:t>
          </a:r>
        </a:p>
      </xdr:txBody>
    </xdr:sp>
    <xdr:clientData/>
  </xdr:twoCellAnchor>
  <xdr:twoCellAnchor>
    <xdr:from>
      <xdr:col>0</xdr:col>
      <xdr:colOff>0</xdr:colOff>
      <xdr:row>22</xdr:row>
      <xdr:rowOff>0</xdr:rowOff>
    </xdr:from>
    <xdr:to>
      <xdr:col>18</xdr:col>
      <xdr:colOff>523874</xdr:colOff>
      <xdr:row>24</xdr:row>
      <xdr:rowOff>161925</xdr:rowOff>
    </xdr:to>
    <xdr:sp macro="" textlink="">
      <xdr:nvSpPr>
        <xdr:cNvPr id="4" name="Rounded Rectangle 3">
          <a:hlinkClick xmlns:r="http://schemas.openxmlformats.org/officeDocument/2006/relationships" r:id="rId1"/>
        </xdr:cNvPr>
        <xdr:cNvSpPr/>
      </xdr:nvSpPr>
      <xdr:spPr>
        <a:xfrm>
          <a:off x="0" y="4191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600075</xdr:colOff>
      <xdr:row>18</xdr:row>
      <xdr:rowOff>180975</xdr:rowOff>
    </xdr:to>
    <xdr:sp macro="" textlink="">
      <xdr:nvSpPr>
        <xdr:cNvPr id="2" name="TextBox 1"/>
        <xdr:cNvSpPr txBox="1"/>
      </xdr:nvSpPr>
      <xdr:spPr>
        <a:xfrm>
          <a:off x="609600" y="381000"/>
          <a:ext cx="5476875" cy="32289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Often you want to insert or delete rows or columns. Note that deleting a row or column is </a:t>
          </a:r>
          <a:r>
            <a:rPr lang="en-US" sz="1100" i="1">
              <a:solidFill>
                <a:schemeClr val="dk1"/>
              </a:solidFill>
              <a:latin typeface="+mn-lt"/>
              <a:ea typeface="+mn-ea"/>
              <a:cs typeface="+mn-cs"/>
            </a:rPr>
            <a:t>not</a:t>
          </a:r>
          <a:r>
            <a:rPr lang="en-US" sz="1100">
              <a:solidFill>
                <a:schemeClr val="dk1"/>
              </a:solidFill>
              <a:latin typeface="+mn-lt"/>
              <a:ea typeface="+mn-ea"/>
              <a:cs typeface="+mn-cs"/>
            </a:rPr>
            <a:t> the same as clearing the contents of a row or column—making all of its cells blank. Deleting a row or column means wiping it out completely.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insert one or more blank rows:</a:t>
          </a:r>
        </a:p>
        <a:p>
          <a:endParaRPr lang="en-US" sz="1100">
            <a:solidFill>
              <a:schemeClr val="dk1"/>
            </a:solidFill>
            <a:latin typeface="+mn-lt"/>
            <a:ea typeface="+mn-ea"/>
            <a:cs typeface="+mn-cs"/>
          </a:endParaRPr>
        </a:p>
        <a:p>
          <a:r>
            <a:rPr lang="en-US" sz="1100">
              <a:solidFill>
                <a:schemeClr val="dk1"/>
              </a:solidFill>
              <a:latin typeface="+mn-lt"/>
              <a:ea typeface="+mn-ea"/>
              <a:cs typeface="+mn-cs"/>
            </a:rPr>
            <a:t>Click on a row number and drag down as many rows as you want to insert. Then click on the Insert dropdown and select Insert Sheet Rows. (Interestingly, the Insert dropdown is in the Cells group of the Home ribbon, </a:t>
          </a:r>
          <a:r>
            <a:rPr lang="en-US" sz="1100" i="1">
              <a:solidFill>
                <a:schemeClr val="dk1"/>
              </a:solidFill>
              <a:latin typeface="+mn-lt"/>
              <a:ea typeface="+mn-ea"/>
              <a:cs typeface="+mn-cs"/>
            </a:rPr>
            <a:t>not </a:t>
          </a:r>
          <a:r>
            <a:rPr lang="en-US" sz="1100">
              <a:solidFill>
                <a:schemeClr val="dk1"/>
              </a:solidFill>
              <a:latin typeface="+mn-lt"/>
              <a:ea typeface="+mn-ea"/>
              <a:cs typeface="+mn-cs"/>
            </a:rPr>
            <a:t>on the Insert ribbon.) </a:t>
          </a:r>
        </a:p>
        <a:p>
          <a:endParaRPr lang="en-US" sz="1100">
            <a:solidFill>
              <a:schemeClr val="dk1"/>
            </a:solidFill>
            <a:latin typeface="+mn-lt"/>
            <a:ea typeface="+mn-ea"/>
            <a:cs typeface="+mn-cs"/>
          </a:endParaRPr>
        </a:p>
        <a:p>
          <a:r>
            <a:rPr lang="en-US" sz="1100">
              <a:solidFill>
                <a:schemeClr val="dk1"/>
              </a:solidFill>
              <a:latin typeface="+mn-lt"/>
              <a:ea typeface="+mn-ea"/>
              <a:cs typeface="+mn-cs"/>
            </a:rPr>
            <a:t>If you prefer a keyboard shortcut (as I do),</a:t>
          </a:r>
          <a:r>
            <a:rPr lang="en-US" sz="1100" baseline="0">
              <a:solidFill>
                <a:schemeClr val="dk1"/>
              </a:solidFill>
              <a:latin typeface="+mn-lt"/>
              <a:ea typeface="+mn-ea"/>
              <a:cs typeface="+mn-cs"/>
            </a:rPr>
            <a:t> press </a:t>
          </a:r>
          <a:r>
            <a:rPr lang="en-US" sz="1100" b="1" baseline="0">
              <a:solidFill>
                <a:schemeClr val="dk1"/>
              </a:solidFill>
              <a:latin typeface="+mn-lt"/>
              <a:ea typeface="+mn-ea"/>
              <a:cs typeface="+mn-cs"/>
            </a:rPr>
            <a:t>Alt-i</a:t>
          </a:r>
          <a:r>
            <a:rPr lang="en-US" sz="1100" baseline="0">
              <a:solidFill>
                <a:schemeClr val="dk1"/>
              </a:solidFill>
              <a:latin typeface="+mn-lt"/>
              <a:ea typeface="+mn-ea"/>
              <a:cs typeface="+mn-cs"/>
            </a:rPr>
            <a:t> and then </a:t>
          </a:r>
          <a:r>
            <a:rPr lang="en-US" sz="1100" b="1" baseline="0">
              <a:solidFill>
                <a:schemeClr val="dk1"/>
              </a:solidFill>
              <a:latin typeface="+mn-lt"/>
              <a:ea typeface="+mn-ea"/>
              <a:cs typeface="+mn-cs"/>
            </a:rPr>
            <a:t>r</a:t>
          </a:r>
          <a:r>
            <a:rPr lang="en-US" sz="1100" baseline="0">
              <a:solidFill>
                <a:schemeClr val="dk1"/>
              </a:solidFill>
              <a:latin typeface="+mn-lt"/>
              <a:ea typeface="+mn-ea"/>
              <a:cs typeface="+mn-cs"/>
            </a:rPr>
            <a:t> (i for insert, r for row). You can also right-click on the row labels and select Insert.</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The rows you insert are inserted </a:t>
          </a:r>
          <a:r>
            <a:rPr lang="en-US" sz="1100" i="1">
              <a:solidFill>
                <a:schemeClr val="dk1"/>
              </a:solidFill>
              <a:latin typeface="+mn-lt"/>
              <a:ea typeface="+mn-ea"/>
              <a:cs typeface="+mn-cs"/>
            </a:rPr>
            <a:t>above</a:t>
          </a:r>
          <a:r>
            <a:rPr lang="en-US" sz="1100">
              <a:solidFill>
                <a:schemeClr val="dk1"/>
              </a:solidFill>
              <a:latin typeface="+mn-lt"/>
              <a:ea typeface="+mn-ea"/>
              <a:cs typeface="+mn-cs"/>
            </a:rPr>
            <a:t> the first row you selected. For example, if you select rows 8 through 11 and then insert, four blank rows will be inserted between the old rows 7 and 8.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Insert blank rows for the data below for Feb, Apr, and May.</a:t>
          </a:r>
        </a:p>
      </xdr:txBody>
    </xdr:sp>
    <xdr:clientData/>
  </xdr:twoCellAnchor>
  <xdr:twoCellAnchor>
    <xdr:from>
      <xdr:col>1</xdr:col>
      <xdr:colOff>0</xdr:colOff>
      <xdr:row>25</xdr:row>
      <xdr:rowOff>1</xdr:rowOff>
    </xdr:from>
    <xdr:to>
      <xdr:col>9</xdr:col>
      <xdr:colOff>590550</xdr:colOff>
      <xdr:row>34</xdr:row>
      <xdr:rowOff>1</xdr:rowOff>
    </xdr:to>
    <xdr:sp macro="" textlink="">
      <xdr:nvSpPr>
        <xdr:cNvPr id="3" name="TextBox 2"/>
        <xdr:cNvSpPr txBox="1"/>
      </xdr:nvSpPr>
      <xdr:spPr>
        <a:xfrm>
          <a:off x="609600" y="4762501"/>
          <a:ext cx="5467350" cy="17145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delete one or more blank rows:</a:t>
          </a:r>
        </a:p>
        <a:p>
          <a:endParaRPr lang="en-US" sz="1100">
            <a:solidFill>
              <a:schemeClr val="dk1"/>
            </a:solidFill>
            <a:latin typeface="+mn-lt"/>
            <a:ea typeface="+mn-ea"/>
            <a:cs typeface="+mn-cs"/>
          </a:endParaRPr>
        </a:p>
        <a:p>
          <a:r>
            <a:rPr lang="en-US" sz="1100">
              <a:solidFill>
                <a:schemeClr val="dk1"/>
              </a:solidFill>
              <a:latin typeface="+mn-lt"/>
              <a:ea typeface="+mn-ea"/>
              <a:cs typeface="+mn-cs"/>
            </a:rPr>
            <a:t>Click on a row number and drag down as many rows as you want to delete. Then click on the Delete dropdown and select DeleteSheet Rows. (Again, this is in the Cells group on the Home ribbon.)</a:t>
          </a:r>
        </a:p>
        <a:p>
          <a:endParaRPr lang="en-US" sz="1100">
            <a:solidFill>
              <a:schemeClr val="dk1"/>
            </a:solidFill>
            <a:latin typeface="+mn-lt"/>
            <a:ea typeface="+mn-ea"/>
            <a:cs typeface="+mn-cs"/>
          </a:endParaRPr>
        </a:p>
        <a:p>
          <a:r>
            <a:rPr lang="en-US" sz="1100">
              <a:solidFill>
                <a:schemeClr val="dk1"/>
              </a:solidFill>
              <a:latin typeface="+mn-lt"/>
              <a:ea typeface="+mn-ea"/>
              <a:cs typeface="+mn-cs"/>
            </a:rPr>
            <a:t>If you prefer a keyboard shortcut,</a:t>
          </a:r>
          <a:r>
            <a:rPr lang="en-US" sz="1100" baseline="0">
              <a:solidFill>
                <a:schemeClr val="dk1"/>
              </a:solidFill>
              <a:latin typeface="+mn-lt"/>
              <a:ea typeface="+mn-ea"/>
              <a:cs typeface="+mn-cs"/>
            </a:rPr>
            <a:t> press </a:t>
          </a:r>
          <a:r>
            <a:rPr lang="en-US" sz="1100" b="1" baseline="0">
              <a:solidFill>
                <a:schemeClr val="dk1"/>
              </a:solidFill>
              <a:latin typeface="+mn-lt"/>
              <a:ea typeface="+mn-ea"/>
              <a:cs typeface="+mn-cs"/>
            </a:rPr>
            <a:t>Alt-e </a:t>
          </a:r>
          <a:r>
            <a:rPr lang="en-US" sz="1100" baseline="0">
              <a:solidFill>
                <a:schemeClr val="dk1"/>
              </a:solidFill>
              <a:latin typeface="+mn-lt"/>
              <a:ea typeface="+mn-ea"/>
              <a:cs typeface="+mn-cs"/>
            </a:rPr>
            <a:t>and then </a:t>
          </a:r>
          <a:r>
            <a:rPr lang="en-US" sz="1100" b="1" baseline="0">
              <a:solidFill>
                <a:schemeClr val="dk1"/>
              </a:solidFill>
              <a:latin typeface="+mn-lt"/>
              <a:ea typeface="+mn-ea"/>
              <a:cs typeface="+mn-cs"/>
            </a:rPr>
            <a:t>d</a:t>
          </a:r>
          <a:r>
            <a:rPr lang="en-US" sz="1100" baseline="0">
              <a:solidFill>
                <a:schemeClr val="dk1"/>
              </a:solidFill>
              <a:latin typeface="+mn-lt"/>
              <a:ea typeface="+mn-ea"/>
              <a:cs typeface="+mn-cs"/>
            </a:rPr>
            <a:t> (e for edit, d for delete).</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Delete the rows you inserted in the above exercise.</a:t>
          </a:r>
        </a:p>
      </xdr:txBody>
    </xdr:sp>
    <xdr:clientData/>
  </xdr:twoCellAnchor>
  <xdr:twoCellAnchor>
    <xdr:from>
      <xdr:col>0</xdr:col>
      <xdr:colOff>609599</xdr:colOff>
      <xdr:row>35</xdr:row>
      <xdr:rowOff>0</xdr:rowOff>
    </xdr:from>
    <xdr:to>
      <xdr:col>9</xdr:col>
      <xdr:colOff>600074</xdr:colOff>
      <xdr:row>41</xdr:row>
      <xdr:rowOff>19049</xdr:rowOff>
    </xdr:to>
    <xdr:sp macro="" textlink="">
      <xdr:nvSpPr>
        <xdr:cNvPr id="4" name="TextBox 3"/>
        <xdr:cNvSpPr txBox="1"/>
      </xdr:nvSpPr>
      <xdr:spPr>
        <a:xfrm>
          <a:off x="609599" y="6667500"/>
          <a:ext cx="5476875" cy="11620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insert or delete</a:t>
          </a:r>
          <a:r>
            <a:rPr lang="en-US" sz="1100" baseline="0">
              <a:solidFill>
                <a:schemeClr val="dk1"/>
              </a:solidFill>
              <a:latin typeface="+mn-lt"/>
              <a:ea typeface="+mn-ea"/>
              <a:cs typeface="+mn-cs"/>
            </a:rPr>
            <a:t> columns in exactly the same way.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insert columns, use the keyboard shortcut </a:t>
          </a:r>
          <a:r>
            <a:rPr lang="en-US" sz="1100" b="1" baseline="0">
              <a:solidFill>
                <a:schemeClr val="dk1"/>
              </a:solidFill>
              <a:latin typeface="+mn-lt"/>
              <a:ea typeface="+mn-ea"/>
              <a:cs typeface="+mn-cs"/>
            </a:rPr>
            <a:t>Alt-i</a:t>
          </a:r>
          <a:r>
            <a:rPr lang="en-US" sz="1100" baseline="0">
              <a:solidFill>
                <a:schemeClr val="dk1"/>
              </a:solidFill>
              <a:latin typeface="+mn-lt"/>
              <a:ea typeface="+mn-ea"/>
              <a:cs typeface="+mn-cs"/>
            </a:rPr>
            <a:t>and then </a:t>
          </a:r>
          <a:r>
            <a:rPr lang="en-US" sz="1100" b="1" baseline="0">
              <a:solidFill>
                <a:schemeClr val="dk1"/>
              </a:solidFill>
              <a:latin typeface="+mn-lt"/>
              <a:ea typeface="+mn-ea"/>
              <a:cs typeface="+mn-cs"/>
            </a:rPr>
            <a:t>c</a:t>
          </a:r>
          <a:r>
            <a:rPr lang="en-US" sz="1100" baseline="0">
              <a:solidFill>
                <a:schemeClr val="dk1"/>
              </a:solidFill>
              <a:latin typeface="+mn-lt"/>
              <a:ea typeface="+mn-ea"/>
              <a:cs typeface="+mn-cs"/>
            </a:rPr>
            <a:t>.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delete columns, use the keyboard shortcut </a:t>
          </a:r>
          <a:r>
            <a:rPr lang="en-US" sz="1100" b="1" baseline="0">
              <a:solidFill>
                <a:schemeClr val="dk1"/>
              </a:solidFill>
              <a:latin typeface="+mn-lt"/>
              <a:ea typeface="+mn-ea"/>
              <a:cs typeface="+mn-cs"/>
            </a:rPr>
            <a:t>Alt-e</a:t>
          </a:r>
          <a:r>
            <a:rPr lang="en-US" sz="1100" baseline="0">
              <a:solidFill>
                <a:schemeClr val="dk1"/>
              </a:solidFill>
              <a:latin typeface="+mn-lt"/>
              <a:ea typeface="+mn-ea"/>
              <a:cs typeface="+mn-cs"/>
            </a:rPr>
            <a:t> and then </a:t>
          </a:r>
          <a:r>
            <a:rPr lang="en-US" sz="1100" b="1" baseline="0">
              <a:solidFill>
                <a:schemeClr val="dk1"/>
              </a:solidFill>
              <a:latin typeface="+mn-lt"/>
              <a:ea typeface="+mn-ea"/>
              <a:cs typeface="+mn-cs"/>
            </a:rPr>
            <a:t>d</a:t>
          </a:r>
          <a:r>
            <a:rPr lang="en-US" sz="1100" b="0" baseline="0">
              <a:solidFill>
                <a:schemeClr val="dk1"/>
              </a:solidFill>
              <a:latin typeface="+mn-lt"/>
              <a:ea typeface="+mn-ea"/>
              <a:cs typeface="+mn-cs"/>
            </a:rPr>
            <a:t>, the same as for rows.</a:t>
          </a:r>
          <a:endParaRPr lang="en-US" sz="1100" b="0">
            <a:solidFill>
              <a:schemeClr val="dk1"/>
            </a:solidFill>
            <a:latin typeface="+mn-lt"/>
            <a:ea typeface="+mn-ea"/>
            <a:cs typeface="+mn-cs"/>
          </a:endParaRPr>
        </a:p>
      </xdr:txBody>
    </xdr:sp>
    <xdr:clientData/>
  </xdr:twoCellAnchor>
  <xdr:twoCellAnchor>
    <xdr:from>
      <xdr:col>1</xdr:col>
      <xdr:colOff>9524</xdr:colOff>
      <xdr:row>42</xdr:row>
      <xdr:rowOff>19050</xdr:rowOff>
    </xdr:from>
    <xdr:to>
      <xdr:col>9</xdr:col>
      <xdr:colOff>609599</xdr:colOff>
      <xdr:row>55</xdr:row>
      <xdr:rowOff>104775</xdr:rowOff>
    </xdr:to>
    <xdr:sp macro="" textlink="">
      <xdr:nvSpPr>
        <xdr:cNvPr id="5" name="TextBox 4"/>
        <xdr:cNvSpPr txBox="1"/>
      </xdr:nvSpPr>
      <xdr:spPr>
        <a:xfrm>
          <a:off x="619124" y="8020050"/>
          <a:ext cx="5476875" cy="25622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also hide rows or columns. I will explain hiding and unhiding rows. The same directions work</a:t>
          </a:r>
          <a:r>
            <a:rPr lang="en-US" sz="1100" baseline="0">
              <a:solidFill>
                <a:schemeClr val="dk1"/>
              </a:solidFill>
              <a:latin typeface="+mn-lt"/>
              <a:ea typeface="+mn-ea"/>
              <a:cs typeface="+mn-cs"/>
            </a:rPr>
            <a:t> for columns.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hide a group of adjacent rows, click on the top row number you want to hide, hold down the Shift key, and click on the bottom row number you want to hide. This selects the rows you want to hide. (Alternatively, you can drag the row numbers.) Then click on the Hide and Unhide arrow from the Format dropdown on the Home ribbon (see to the right). From there, click on Hide Rows.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unhide rows</a:t>
          </a:r>
          <a:r>
            <a:rPr lang="en-US" sz="1100" b="0" baseline="0">
              <a:solidFill>
                <a:schemeClr val="dk1"/>
              </a:solidFill>
              <a:latin typeface="+mn-lt"/>
              <a:ea typeface="+mn-ea"/>
              <a:cs typeface="+mn-cs"/>
            </a:rPr>
            <a:t>, highlight the adjacent </a:t>
          </a:r>
          <a:r>
            <a:rPr lang="en-US" sz="1100" b="0" i="1" baseline="0">
              <a:solidFill>
                <a:schemeClr val="dk1"/>
              </a:solidFill>
              <a:latin typeface="+mn-lt"/>
              <a:ea typeface="+mn-ea"/>
              <a:cs typeface="+mn-cs"/>
            </a:rPr>
            <a:t>nonhidden </a:t>
          </a:r>
          <a:r>
            <a:rPr lang="en-US" sz="1100" b="0" i="0" baseline="0">
              <a:solidFill>
                <a:schemeClr val="dk1"/>
              </a:solidFill>
              <a:latin typeface="+mn-lt"/>
              <a:ea typeface="+mn-ea"/>
              <a:cs typeface="+mn-cs"/>
            </a:rPr>
            <a:t>rows. For example, if you hid rows 51-60, you would highlight rows 50 and 61. Then go through the same buttons as for hiding rows, but this time click on Unhide Rows.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Hide rows 60 to 75 below. Then unhide them.</a:t>
          </a:r>
          <a:endParaRPr lang="en-US" sz="1100" b="0">
            <a:solidFill>
              <a:schemeClr val="dk1"/>
            </a:solidFill>
            <a:latin typeface="+mn-lt"/>
            <a:ea typeface="+mn-ea"/>
            <a:cs typeface="+mn-cs"/>
          </a:endParaRPr>
        </a:p>
      </xdr:txBody>
    </xdr:sp>
    <xdr:clientData/>
  </xdr:twoCellAnchor>
  <xdr:twoCellAnchor editAs="oneCell">
    <xdr:from>
      <xdr:col>11</xdr:col>
      <xdr:colOff>0</xdr:colOff>
      <xdr:row>42</xdr:row>
      <xdr:rowOff>0</xdr:rowOff>
    </xdr:from>
    <xdr:to>
      <xdr:col>14</xdr:col>
      <xdr:colOff>381000</xdr:colOff>
      <xdr:row>57</xdr:row>
      <xdr:rowOff>167164</xdr:rowOff>
    </xdr:to>
    <xdr:pic>
      <xdr:nvPicPr>
        <xdr:cNvPr id="22529" name="Picture 1" descr="C:\Documents and Settings\Chris Albright\Desktop\HideUnhide.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8001000"/>
          <a:ext cx="2209800" cy="3024664"/>
        </a:xfrm>
        <a:prstGeom prst="rect">
          <a:avLst/>
        </a:prstGeom>
        <a:noFill/>
      </xdr:spPr>
    </xdr:pic>
    <xdr:clientData/>
  </xdr:twoCellAnchor>
  <xdr:twoCellAnchor>
    <xdr:from>
      <xdr:col>0</xdr:col>
      <xdr:colOff>0</xdr:colOff>
      <xdr:row>90</xdr:row>
      <xdr:rowOff>0</xdr:rowOff>
    </xdr:from>
    <xdr:to>
      <xdr:col>18</xdr:col>
      <xdr:colOff>523874</xdr:colOff>
      <xdr:row>92</xdr:row>
      <xdr:rowOff>161925</xdr:rowOff>
    </xdr:to>
    <xdr:sp macro="" textlink="">
      <xdr:nvSpPr>
        <xdr:cNvPr id="7" name="Rounded Rectangle 6">
          <a:hlinkClick xmlns:r="http://schemas.openxmlformats.org/officeDocument/2006/relationships" r:id="rId2"/>
        </xdr:cNvPr>
        <xdr:cNvSpPr/>
      </xdr:nvSpPr>
      <xdr:spPr>
        <a:xfrm>
          <a:off x="0" y="17145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8</xdr:row>
      <xdr:rowOff>47625</xdr:rowOff>
    </xdr:to>
    <xdr:sp macro="" textlink="">
      <xdr:nvSpPr>
        <xdr:cNvPr id="2" name="TextBox 1"/>
        <xdr:cNvSpPr txBox="1"/>
      </xdr:nvSpPr>
      <xdr:spPr>
        <a:xfrm>
          <a:off x="609600" y="381000"/>
          <a:ext cx="5483225" cy="11906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Worksheets</a:t>
          </a:r>
          <a:r>
            <a:rPr lang="en-US" sz="1100" baseline="0">
              <a:solidFill>
                <a:schemeClr val="dk1"/>
              </a:solidFill>
              <a:latin typeface="+mn-lt"/>
              <a:ea typeface="+mn-ea"/>
              <a:cs typeface="+mn-cs"/>
            </a:rPr>
            <a:t> are where you place your data and formulas in Excel. Many people call them "sheets" but this isn't exactly accurate. Strictly speaking, a worksheet is a sheet that has rows and columns--a rectangular grid of cells. There is another kind of sheet, called a chart sheet. This type of sheet has no rows or columns, only a chart. The discussion here is about worksheets, not chart sheets. The actions discussed below are things you will do every day, so make sure you know how to do them.</a:t>
          </a: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9525</xdr:colOff>
      <xdr:row>9</xdr:row>
      <xdr:rowOff>9525</xdr:rowOff>
    </xdr:from>
    <xdr:to>
      <xdr:col>10</xdr:col>
      <xdr:colOff>6350</xdr:colOff>
      <xdr:row>16</xdr:row>
      <xdr:rowOff>19050</xdr:rowOff>
    </xdr:to>
    <xdr:sp macro="" textlink="">
      <xdr:nvSpPr>
        <xdr:cNvPr id="3" name="TextBox 2"/>
        <xdr:cNvSpPr txBox="1"/>
      </xdr:nvSpPr>
      <xdr:spPr>
        <a:xfrm>
          <a:off x="619125" y="1724025"/>
          <a:ext cx="5483225" cy="1343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name of a worksheet appears in its</a:t>
          </a:r>
          <a:r>
            <a:rPr lang="en-US" sz="1100" baseline="0">
              <a:solidFill>
                <a:schemeClr val="dk1"/>
              </a:solidFill>
              <a:latin typeface="+mn-lt"/>
              <a:ea typeface="+mn-ea"/>
              <a:cs typeface="+mn-cs"/>
            </a:rPr>
            <a:t> tab at the bottom of the screen.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rename a worksheet: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Double-click on its tab and enter a new name.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Rename this worksheet as Worksheet Tasks. Then rename it again, to Worksheets.</a:t>
          </a: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17</xdr:row>
      <xdr:rowOff>0</xdr:rowOff>
    </xdr:from>
    <xdr:to>
      <xdr:col>9</xdr:col>
      <xdr:colOff>606425</xdr:colOff>
      <xdr:row>25</xdr:row>
      <xdr:rowOff>180975</xdr:rowOff>
    </xdr:to>
    <xdr:sp macro="" textlink="">
      <xdr:nvSpPr>
        <xdr:cNvPr id="4" name="TextBox 3"/>
        <xdr:cNvSpPr txBox="1"/>
      </xdr:nvSpPr>
      <xdr:spPr>
        <a:xfrm>
          <a:off x="609600" y="3238500"/>
          <a:ext cx="5483225" cy="17049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often need to add new worksheets.</a:t>
          </a:r>
          <a:r>
            <a:rPr lang="en-US" sz="1100" baseline="0">
              <a:solidFill>
                <a:schemeClr val="dk1"/>
              </a:solidFill>
              <a:latin typeface="+mn-lt"/>
              <a:ea typeface="+mn-ea"/>
              <a:cs typeface="+mn-cs"/>
            </a:rPr>
            <a:t> Excel 2007 makes this easier than ever before.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add a new worksheet: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Click on the rightmost tab at the bottom of the screen, the tab to the right of your rightmost worksheet tab (see to the right). This creates a new worksheet with a generic name such as Sheet3, which you can then rename.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Create a new worksheet and rename it Practice1.</a:t>
          </a: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0</xdr:col>
      <xdr:colOff>600075</xdr:colOff>
      <xdr:row>27</xdr:row>
      <xdr:rowOff>0</xdr:rowOff>
    </xdr:from>
    <xdr:to>
      <xdr:col>9</xdr:col>
      <xdr:colOff>596900</xdr:colOff>
      <xdr:row>51</xdr:row>
      <xdr:rowOff>38100</xdr:rowOff>
    </xdr:to>
    <xdr:sp macro="" textlink="">
      <xdr:nvSpPr>
        <xdr:cNvPr id="5" name="TextBox 4"/>
        <xdr:cNvSpPr txBox="1"/>
      </xdr:nvSpPr>
      <xdr:spPr>
        <a:xfrm>
          <a:off x="600075" y="5143500"/>
          <a:ext cx="5483225" cy="46101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select one or more worksheets</a:t>
          </a:r>
          <a:r>
            <a:rPr lang="en-US" sz="1100" baseline="0">
              <a:solidFill>
                <a:schemeClr val="dk1"/>
              </a:solidFill>
              <a:latin typeface="+mn-lt"/>
              <a:ea typeface="+mn-ea"/>
              <a:cs typeface="+mn-cs"/>
            </a:rPr>
            <a:t>. The "active" worksheet is the one you are viewing. Its tab is boldfaced. But others can be selected as well. If you do anything to the active worksheet, such as format a cell or enter a value, the same thing is done to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of the selected worksheets. This can save a lot of time with common data or formatting.</a:t>
          </a:r>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select multiple </a:t>
          </a:r>
          <a:r>
            <a:rPr lang="en-US" sz="1100" i="1" baseline="0">
              <a:solidFill>
                <a:schemeClr val="dk1"/>
              </a:solidFill>
              <a:latin typeface="+mn-lt"/>
              <a:ea typeface="+mn-ea"/>
              <a:cs typeface="+mn-cs"/>
            </a:rPr>
            <a:t>adjacent </a:t>
          </a:r>
          <a:r>
            <a:rPr lang="en-US" sz="1100" baseline="0">
              <a:solidFill>
                <a:schemeClr val="dk1"/>
              </a:solidFill>
              <a:latin typeface="+mn-lt"/>
              <a:ea typeface="+mn-ea"/>
              <a:cs typeface="+mn-cs"/>
            </a:rPr>
            <a:t>worksheets: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Click on the tab of the leftmost  of these, hold down the Shift key, and click on the tab of the rightmost of these. </a:t>
          </a:r>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select multiple </a:t>
          </a:r>
          <a:r>
            <a:rPr lang="en-US" sz="1100" i="1" baseline="0">
              <a:solidFill>
                <a:schemeClr val="dk1"/>
              </a:solidFill>
              <a:latin typeface="+mn-lt"/>
              <a:ea typeface="+mn-ea"/>
              <a:cs typeface="+mn-cs"/>
            </a:rPr>
            <a:t>nonadjacent </a:t>
          </a:r>
          <a:r>
            <a:rPr lang="en-US" sz="1100" i="0" baseline="0">
              <a:solidFill>
                <a:schemeClr val="dk1"/>
              </a:solidFill>
              <a:latin typeface="+mn-lt"/>
              <a:ea typeface="+mn-ea"/>
              <a:cs typeface="+mn-cs"/>
            </a:rPr>
            <a:t>worksheets: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Click on the tab of any of them, and then while holding down the Ctrl key, click on the other tabs.</a:t>
          </a:r>
          <a:endParaRPr lang="en-US" sz="1100" baseline="0">
            <a:solidFill>
              <a:schemeClr val="dk1"/>
            </a:solidFill>
            <a:latin typeface="+mn-lt"/>
            <a:ea typeface="+mn-ea"/>
            <a:cs typeface="+mn-cs"/>
          </a:endParaRPr>
        </a:p>
        <a:p>
          <a:endParaRPr lang="en-US" sz="1100" b="0" baseline="0">
            <a:solidFill>
              <a:schemeClr val="dk1"/>
            </a:solidFill>
            <a:latin typeface="+mn-lt"/>
            <a:ea typeface="+mn-ea"/>
            <a:cs typeface="+mn-cs"/>
          </a:endParaRPr>
        </a:p>
        <a:p>
          <a:r>
            <a:rPr lang="en-US" sz="1100" baseline="0">
              <a:solidFill>
                <a:schemeClr val="dk1"/>
              </a:solidFill>
              <a:latin typeface="+mn-lt"/>
              <a:ea typeface="+mn-ea"/>
              <a:cs typeface="+mn-cs"/>
            </a:rPr>
            <a:t>When multiple worksheets are selected, one will be active (tab boldfaced), but the tabs of the others will be white, indicating that they are selected. They will remain selected until you click on the tab of some </a:t>
          </a:r>
          <a:r>
            <a:rPr lang="en-US" sz="1100" i="1" baseline="0">
              <a:solidFill>
                <a:schemeClr val="dk1"/>
              </a:solidFill>
              <a:latin typeface="+mn-lt"/>
              <a:ea typeface="+mn-ea"/>
              <a:cs typeface="+mn-cs"/>
            </a:rPr>
            <a:t>other </a:t>
          </a:r>
          <a:r>
            <a:rPr lang="en-US" sz="1100" i="0" baseline="0">
              <a:solidFill>
                <a:schemeClr val="dk1"/>
              </a:solidFill>
              <a:latin typeface="+mn-lt"/>
              <a:ea typeface="+mn-ea"/>
              <a:cs typeface="+mn-cs"/>
            </a:rPr>
            <a:t>worksheet. (There is one exception to this. If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of the worksheets are selected, you can click on any worksheet tab to activate it and deselect all of the others.)</a:t>
          </a:r>
        </a:p>
        <a:p>
          <a:endParaRPr lang="en-US" sz="1100" b="0" baseline="0">
            <a:solidFill>
              <a:schemeClr val="dk1"/>
            </a:solidFill>
            <a:latin typeface="+mn-lt"/>
            <a:ea typeface="+mn-ea"/>
            <a:cs typeface="+mn-cs"/>
          </a:endParaRPr>
        </a:p>
        <a:p>
          <a:r>
            <a:rPr lang="en-US" sz="1100" b="0">
              <a:solidFill>
                <a:schemeClr val="dk1"/>
              </a:solidFill>
              <a:latin typeface="+mn-lt"/>
              <a:ea typeface="+mn-ea"/>
              <a:cs typeface="+mn-cs"/>
            </a:rPr>
            <a:t>Try it! You</a:t>
          </a:r>
          <a:r>
            <a:rPr lang="en-US" sz="1100" b="0" baseline="0">
              <a:solidFill>
                <a:schemeClr val="dk1"/>
              </a:solidFill>
              <a:latin typeface="+mn-lt"/>
              <a:ea typeface="+mn-ea"/>
              <a:cs typeface="+mn-cs"/>
            </a:rPr>
            <a:t> should already have a Practice1 worksheet. Create several more new worksheets to its right and rename them Practice2, Practice3, and so on. Then select them all and enter the label "This is practice" in cell A1 of the active worksheet, Practice1. By visiting the other Practice worksheets, you should see that they all have this label in cell A1. Finally, activate the Worksheet you are reading now (Worksheets). This deselects the Practice worksheets. </a:t>
          </a:r>
          <a:endParaRPr lang="en-US" sz="1100" b="0">
            <a:solidFill>
              <a:schemeClr val="dk1"/>
            </a:solidFill>
            <a:latin typeface="+mn-lt"/>
            <a:ea typeface="+mn-ea"/>
            <a:cs typeface="+mn-cs"/>
          </a:endParaRPr>
        </a:p>
      </xdr:txBody>
    </xdr:sp>
    <xdr:clientData/>
  </xdr:twoCellAnchor>
  <xdr:twoCellAnchor>
    <xdr:from>
      <xdr:col>1</xdr:col>
      <xdr:colOff>0</xdr:colOff>
      <xdr:row>51</xdr:row>
      <xdr:rowOff>180974</xdr:rowOff>
    </xdr:from>
    <xdr:to>
      <xdr:col>9</xdr:col>
      <xdr:colOff>606425</xdr:colOff>
      <xdr:row>62</xdr:row>
      <xdr:rowOff>190499</xdr:rowOff>
    </xdr:to>
    <xdr:sp macro="" textlink="">
      <xdr:nvSpPr>
        <xdr:cNvPr id="7" name="TextBox 6"/>
        <xdr:cNvSpPr txBox="1"/>
      </xdr:nvSpPr>
      <xdr:spPr>
        <a:xfrm>
          <a:off x="609600" y="9896474"/>
          <a:ext cx="5483225" cy="2105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delete one or more worksheets. However, if</a:t>
          </a:r>
          <a:r>
            <a:rPr lang="en-US" sz="1100" baseline="0">
              <a:solidFill>
                <a:schemeClr val="dk1"/>
              </a:solidFill>
              <a:latin typeface="+mn-lt"/>
              <a:ea typeface="+mn-ea"/>
              <a:cs typeface="+mn-cs"/>
            </a:rPr>
            <a:t> you try to delete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of the worksheets, Excel will warn you that at least one has to remain.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delete one or more worksheets: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Select the ones you want to delete, as explained in the previous text box. Then right-click on any of the selected tabs. This brings up a context-sensitive menu, which has a few options you might want to try. For now, click on Delete. </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Note that if the worksheets have any contents, you will be asked if you really want to delete them. Deleting worksheets can be dangerous because it </a:t>
          </a:r>
          <a:r>
            <a:rPr lang="en-US" sz="1100" i="1" baseline="0">
              <a:solidFill>
                <a:schemeClr val="dk1"/>
              </a:solidFill>
              <a:latin typeface="+mn-lt"/>
              <a:ea typeface="+mn-ea"/>
              <a:cs typeface="+mn-cs"/>
            </a:rPr>
            <a:t>cannot </a:t>
          </a:r>
          <a:r>
            <a:rPr lang="en-US" sz="1100" i="0" baseline="0">
              <a:solidFill>
                <a:schemeClr val="dk1"/>
              </a:solidFill>
              <a:latin typeface="+mn-lt"/>
              <a:ea typeface="+mn-ea"/>
              <a:cs typeface="+mn-cs"/>
            </a:rPr>
            <a:t>be undone. So be careful!</a:t>
          </a:r>
          <a:endParaRPr lang="en-US" sz="1100" baseline="0">
            <a:solidFill>
              <a:schemeClr val="dk1"/>
            </a:solidFill>
            <a:latin typeface="+mn-lt"/>
            <a:ea typeface="+mn-ea"/>
            <a:cs typeface="+mn-cs"/>
          </a:endParaRP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64</xdr:row>
      <xdr:rowOff>9523</xdr:rowOff>
    </xdr:from>
    <xdr:to>
      <xdr:col>9</xdr:col>
      <xdr:colOff>606425</xdr:colOff>
      <xdr:row>88</xdr:row>
      <xdr:rowOff>28575</xdr:rowOff>
    </xdr:to>
    <xdr:sp macro="" textlink="">
      <xdr:nvSpPr>
        <xdr:cNvPr id="8" name="TextBox 7"/>
        <xdr:cNvSpPr txBox="1"/>
      </xdr:nvSpPr>
      <xdr:spPr>
        <a:xfrm>
          <a:off x="609600" y="12201523"/>
          <a:ext cx="5483225" cy="4591052"/>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also move or copy a worksheet. You can do this in one of two ways: by dragging tabs or through a Move or Copy menu item. The first</a:t>
          </a:r>
          <a:r>
            <a:rPr lang="en-US" sz="1100" baseline="0">
              <a:solidFill>
                <a:schemeClr val="dk1"/>
              </a:solidFill>
              <a:latin typeface="+mn-lt"/>
              <a:ea typeface="+mn-ea"/>
              <a:cs typeface="+mn-cs"/>
            </a:rPr>
            <a:t> way is easier; the second gives you more options.</a:t>
          </a:r>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move or copy a worksheet by dragging its tab:</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Drag its tab right or left to the position you want. If you hold down the Ctrl key while you are dragging, you will make a copy of the worksheet.</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Move this worksheet to the right of the Fill Series worksheet, and then move it back again. Next, make a copy of this worksheet, just to the right of its current position. The copy will have the name Worksheets (1), which you can then rename if you want. For now, delete the copy.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move or copy a worksheet with the Move or Copy menu item:</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Right-click on the worksheet's tab and select Move or Copy. This brings up a dialog that lets you select the workbook you want to move or copy to (including a new workbook), the position within that workbook, and whether you want to create a copy. (See the screenshots to the right.) If you select a different workbook and you don't check the latter option, the worksheet will no longer exist in the current file; it will </a:t>
          </a:r>
          <a:r>
            <a:rPr lang="en-US" sz="1100" i="1" baseline="0">
              <a:solidFill>
                <a:schemeClr val="dk1"/>
              </a:solidFill>
              <a:latin typeface="+mn-lt"/>
              <a:ea typeface="+mn-ea"/>
              <a:cs typeface="+mn-cs"/>
            </a:rPr>
            <a:t>move </a:t>
          </a:r>
          <a:r>
            <a:rPr lang="en-US" sz="1100" i="0" baseline="0">
              <a:solidFill>
                <a:schemeClr val="dk1"/>
              </a:solidFill>
              <a:latin typeface="+mn-lt"/>
              <a:ea typeface="+mn-ea"/>
              <a:cs typeface="+mn-cs"/>
            </a:rPr>
            <a:t>to the other workbook. So be careful.</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Create a new worksheet called Practice and enter some data in it. Then </a:t>
          </a:r>
          <a:r>
            <a:rPr lang="en-US" sz="1100" i="1" baseline="0">
              <a:solidFill>
                <a:schemeClr val="dk1"/>
              </a:solidFill>
              <a:latin typeface="+mn-lt"/>
              <a:ea typeface="+mn-ea"/>
              <a:cs typeface="+mn-cs"/>
            </a:rPr>
            <a:t>move</a:t>
          </a:r>
          <a:r>
            <a:rPr lang="en-US" sz="1100" i="0" baseline="0">
              <a:solidFill>
                <a:schemeClr val="dk1"/>
              </a:solidFill>
              <a:latin typeface="+mn-lt"/>
              <a:ea typeface="+mn-ea"/>
              <a:cs typeface="+mn-cs"/>
            </a:rPr>
            <a:t> it to a new workbook. It will disappear from this workbook and appear in a new one. You can then close the new workbook and delete the file.</a:t>
          </a:r>
          <a:endParaRPr lang="en-US" sz="1100" baseline="0">
            <a:solidFill>
              <a:schemeClr val="dk1"/>
            </a:solidFill>
            <a:latin typeface="+mn-lt"/>
            <a:ea typeface="+mn-ea"/>
            <a:cs typeface="+mn-cs"/>
          </a:endParaRP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88</xdr:row>
      <xdr:rowOff>190499</xdr:rowOff>
    </xdr:from>
    <xdr:to>
      <xdr:col>9</xdr:col>
      <xdr:colOff>606425</xdr:colOff>
      <xdr:row>102</xdr:row>
      <xdr:rowOff>142874</xdr:rowOff>
    </xdr:to>
    <xdr:sp macro="" textlink="">
      <xdr:nvSpPr>
        <xdr:cNvPr id="9" name="TextBox 8"/>
        <xdr:cNvSpPr txBox="1"/>
      </xdr:nvSpPr>
      <xdr:spPr>
        <a:xfrm>
          <a:off x="609600" y="16954499"/>
          <a:ext cx="5483225" cy="2619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Finally, you can hide</a:t>
          </a:r>
          <a:r>
            <a:rPr lang="en-US" sz="1100" baseline="0">
              <a:solidFill>
                <a:schemeClr val="dk1"/>
              </a:solidFill>
              <a:latin typeface="+mn-lt"/>
              <a:ea typeface="+mn-ea"/>
              <a:cs typeface="+mn-cs"/>
            </a:rPr>
            <a:t> or unhide a worksheet. For example, you might want to hide, but not delete, a worksheet that contains technical data used in formulas in other worksheets. Of course, you might be the recipient of such a file, with formulas you can't figure out because they refer to data on a hidden worksheet. If you sense that something mysterious is going on, check whether there are any hidden worksheets!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hide or unhide a worksheet: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Click on the Format dropdown on the Home ribbon (not exactly where you would expect to find this!). Then click on the Hide and Unhide arrow (see to the right). This gives you the option to hide or unhide a worksheet. A telltale sign that there </a:t>
          </a:r>
          <a:r>
            <a:rPr lang="en-US" sz="1100" i="1" baseline="0">
              <a:solidFill>
                <a:schemeClr val="dk1"/>
              </a:solidFill>
              <a:latin typeface="+mn-lt"/>
              <a:ea typeface="+mn-ea"/>
              <a:cs typeface="+mn-cs"/>
            </a:rPr>
            <a:t>is</a:t>
          </a:r>
          <a:r>
            <a:rPr lang="en-US" sz="1100" baseline="0">
              <a:solidFill>
                <a:schemeClr val="dk1"/>
              </a:solidFill>
              <a:latin typeface="+mn-lt"/>
              <a:ea typeface="+mn-ea"/>
              <a:cs typeface="+mn-cs"/>
            </a:rPr>
            <a:t> at least one hidden worksheet is that the Unhide option is enabled (not grayed out).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Hide this worksheet. Then unhide it.</a:t>
          </a:r>
        </a:p>
        <a:p>
          <a:endParaRPr lang="en-US" sz="1100" b="0" baseline="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editAs="oneCell">
    <xdr:from>
      <xdr:col>11</xdr:col>
      <xdr:colOff>0</xdr:colOff>
      <xdr:row>21</xdr:row>
      <xdr:rowOff>0</xdr:rowOff>
    </xdr:from>
    <xdr:to>
      <xdr:col>13</xdr:col>
      <xdr:colOff>390525</xdr:colOff>
      <xdr:row>21</xdr:row>
      <xdr:rowOff>161925</xdr:rowOff>
    </xdr:to>
    <xdr:pic>
      <xdr:nvPicPr>
        <xdr:cNvPr id="23553" name="Picture 1" descr="C:\Documents and Settings\Chris Albright\Desktop\AddWorksheet.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4000500"/>
          <a:ext cx="1609725" cy="161925"/>
        </a:xfrm>
        <a:prstGeom prst="rect">
          <a:avLst/>
        </a:prstGeom>
        <a:noFill/>
      </xdr:spPr>
    </xdr:pic>
    <xdr:clientData/>
  </xdr:twoCellAnchor>
  <xdr:twoCellAnchor editAs="oneCell">
    <xdr:from>
      <xdr:col>11</xdr:col>
      <xdr:colOff>0</xdr:colOff>
      <xdr:row>75</xdr:row>
      <xdr:rowOff>9525</xdr:rowOff>
    </xdr:from>
    <xdr:to>
      <xdr:col>13</xdr:col>
      <xdr:colOff>142875</xdr:colOff>
      <xdr:row>86</xdr:row>
      <xdr:rowOff>85725</xdr:rowOff>
    </xdr:to>
    <xdr:pic>
      <xdr:nvPicPr>
        <xdr:cNvPr id="23554" name="Picture 2" descr="C:\Documents and Settings\Chris Albright\Desktop\MoveOrCopy.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14297025"/>
          <a:ext cx="1362075" cy="2171700"/>
        </a:xfrm>
        <a:prstGeom prst="rect">
          <a:avLst/>
        </a:prstGeom>
        <a:noFill/>
      </xdr:spPr>
    </xdr:pic>
    <xdr:clientData/>
  </xdr:twoCellAnchor>
  <xdr:twoCellAnchor editAs="oneCell">
    <xdr:from>
      <xdr:col>14</xdr:col>
      <xdr:colOff>0</xdr:colOff>
      <xdr:row>75</xdr:row>
      <xdr:rowOff>0</xdr:rowOff>
    </xdr:from>
    <xdr:to>
      <xdr:col>17</xdr:col>
      <xdr:colOff>476250</xdr:colOff>
      <xdr:row>86</xdr:row>
      <xdr:rowOff>130066</xdr:rowOff>
    </xdr:to>
    <xdr:pic>
      <xdr:nvPicPr>
        <xdr:cNvPr id="23555" name="Picture 3" descr="C:\Documents and Settings\Chris Albright\Desktop\MoveOrCopyBox.gif"/>
        <xdr:cNvPicPr>
          <a:picLocks noChangeAspect="1" noChangeArrowheads="1"/>
        </xdr:cNvPicPr>
      </xdr:nvPicPr>
      <xdr:blipFill>
        <a:blip xmlns:r="http://schemas.openxmlformats.org/officeDocument/2006/relationships" r:embed="rId3" cstate="print"/>
        <a:srcRect/>
        <a:stretch>
          <a:fillRect/>
        </a:stretch>
      </xdr:blipFill>
      <xdr:spPr bwMode="auto">
        <a:xfrm>
          <a:off x="8534400" y="14287500"/>
          <a:ext cx="2305050" cy="2225566"/>
        </a:xfrm>
        <a:prstGeom prst="rect">
          <a:avLst/>
        </a:prstGeom>
        <a:noFill/>
      </xdr:spPr>
    </xdr:pic>
    <xdr:clientData/>
  </xdr:twoCellAnchor>
  <xdr:twoCellAnchor editAs="oneCell">
    <xdr:from>
      <xdr:col>11</xdr:col>
      <xdr:colOff>0</xdr:colOff>
      <xdr:row>89</xdr:row>
      <xdr:rowOff>0</xdr:rowOff>
    </xdr:from>
    <xdr:to>
      <xdr:col>14</xdr:col>
      <xdr:colOff>85725</xdr:colOff>
      <xdr:row>102</xdr:row>
      <xdr:rowOff>144006</xdr:rowOff>
    </xdr:to>
    <xdr:pic>
      <xdr:nvPicPr>
        <xdr:cNvPr id="23556" name="Picture 4" descr="C:\Documents and Settings\Chris Albright\Desktop\HideUnhide.gif"/>
        <xdr:cNvPicPr>
          <a:picLocks noChangeAspect="1" noChangeArrowheads="1"/>
        </xdr:cNvPicPr>
      </xdr:nvPicPr>
      <xdr:blipFill>
        <a:blip xmlns:r="http://schemas.openxmlformats.org/officeDocument/2006/relationships" r:embed="rId4" cstate="print"/>
        <a:srcRect/>
        <a:stretch>
          <a:fillRect/>
        </a:stretch>
      </xdr:blipFill>
      <xdr:spPr bwMode="auto">
        <a:xfrm>
          <a:off x="6705600" y="16954500"/>
          <a:ext cx="1914525" cy="2620506"/>
        </a:xfrm>
        <a:prstGeom prst="rect">
          <a:avLst/>
        </a:prstGeom>
        <a:noFill/>
      </xdr:spPr>
    </xdr:pic>
    <xdr:clientData/>
  </xdr:twoCellAnchor>
  <xdr:twoCellAnchor>
    <xdr:from>
      <xdr:col>13</xdr:col>
      <xdr:colOff>133349</xdr:colOff>
      <xdr:row>18</xdr:row>
      <xdr:rowOff>104775</xdr:rowOff>
    </xdr:from>
    <xdr:to>
      <xdr:col>13</xdr:col>
      <xdr:colOff>142874</xdr:colOff>
      <xdr:row>20</xdr:row>
      <xdr:rowOff>123825</xdr:rowOff>
    </xdr:to>
    <xdr:cxnSp macro="">
      <xdr:nvCxnSpPr>
        <xdr:cNvPr id="15" name="Straight Arrow Connector 14"/>
        <xdr:cNvCxnSpPr/>
      </xdr:nvCxnSpPr>
      <xdr:spPr>
        <a:xfrm rot="16200000" flipH="1">
          <a:off x="7862887" y="3729037"/>
          <a:ext cx="40005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106</xdr:row>
      <xdr:rowOff>0</xdr:rowOff>
    </xdr:from>
    <xdr:to>
      <xdr:col>18</xdr:col>
      <xdr:colOff>523874</xdr:colOff>
      <xdr:row>108</xdr:row>
      <xdr:rowOff>161925</xdr:rowOff>
    </xdr:to>
    <xdr:sp macro="" textlink="">
      <xdr:nvSpPr>
        <xdr:cNvPr id="14" name="Rounded Rectangle 13">
          <a:hlinkClick xmlns:r="http://schemas.openxmlformats.org/officeDocument/2006/relationships" r:id="rId5"/>
        </xdr:cNvPr>
        <xdr:cNvSpPr/>
      </xdr:nvSpPr>
      <xdr:spPr>
        <a:xfrm>
          <a:off x="0" y="20193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18</xdr:row>
      <xdr:rowOff>171451</xdr:rowOff>
    </xdr:to>
    <xdr:sp macro="" textlink="">
      <xdr:nvSpPr>
        <xdr:cNvPr id="2" name="TextBox 1"/>
        <xdr:cNvSpPr txBox="1"/>
      </xdr:nvSpPr>
      <xdr:spPr>
        <a:xfrm>
          <a:off x="609600" y="381001"/>
          <a:ext cx="5483225" cy="32194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Sorting,</a:t>
          </a:r>
          <a:r>
            <a:rPr lang="en-US" sz="1100" baseline="0">
              <a:solidFill>
                <a:schemeClr val="dk1"/>
              </a:solidFill>
              <a:latin typeface="+mn-lt"/>
              <a:ea typeface="+mn-ea"/>
              <a:cs typeface="+mn-cs"/>
            </a:rPr>
            <a:t> which usually means putting in alphabetical order or increasing or decreasing numerical order, is such a common and simple operation that I almost forgot to include it in this tutorial. However, there are some obvious and  nonobvious things you should know.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usual situation is that you have a multi-column data set such as the one to the right. If you want to do a simple sort on any of its columns, highlight any </a:t>
          </a:r>
          <a:r>
            <a:rPr lang="en-US" sz="1100" i="1" baseline="0">
              <a:solidFill>
                <a:schemeClr val="dk1"/>
              </a:solidFill>
              <a:latin typeface="+mn-lt"/>
              <a:ea typeface="+mn-ea"/>
              <a:cs typeface="+mn-cs"/>
            </a:rPr>
            <a:t>single </a:t>
          </a:r>
          <a:r>
            <a:rPr lang="en-US" sz="1100" baseline="0">
              <a:solidFill>
                <a:schemeClr val="dk1"/>
              </a:solidFill>
              <a:latin typeface="+mn-lt"/>
              <a:ea typeface="+mn-ea"/>
              <a:cs typeface="+mn-cs"/>
            </a:rPr>
            <a:t>data cell in this column and click on the A-Z or the Z-A button. You can find these buttons under the Sort &amp; Filter dropdown on the Home ribbon, and they are also on the Data ribbon. But because you use them so often, you will probably want to put them on the QAT so that they are always accessible.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Sort on any of the columns to the right, either in A-Z or Z-A order. Note that when you sort on any column such as Salary, the other columns change accordingly. That is, each row remains intact. Of course, this is the behavior you would expect and want.</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You can undo a sort, but just in case, it is often nice to have an "ID" column with consecutive integers, 1,2,3, etc. This is the role of the Person column to the right. No matter how many sorts you do, you can return to the original sort order by sorting (A-Z) on Person.</a:t>
          </a:r>
        </a:p>
        <a:p>
          <a:endParaRPr lang="en-US" sz="1100" b="0" baseline="0">
            <a:solidFill>
              <a:schemeClr val="dk1"/>
            </a:solidFill>
            <a:latin typeface="+mn-lt"/>
            <a:ea typeface="+mn-ea"/>
            <a:cs typeface="+mn-cs"/>
          </a:endParaRPr>
        </a:p>
      </xdr:txBody>
    </xdr:sp>
    <xdr:clientData/>
  </xdr:twoCellAnchor>
  <xdr:twoCellAnchor>
    <xdr:from>
      <xdr:col>1</xdr:col>
      <xdr:colOff>0</xdr:colOff>
      <xdr:row>20</xdr:row>
      <xdr:rowOff>9525</xdr:rowOff>
    </xdr:from>
    <xdr:to>
      <xdr:col>9</xdr:col>
      <xdr:colOff>606425</xdr:colOff>
      <xdr:row>26</xdr:row>
      <xdr:rowOff>28575</xdr:rowOff>
    </xdr:to>
    <xdr:sp macro="" textlink="">
      <xdr:nvSpPr>
        <xdr:cNvPr id="3" name="TextBox 2"/>
        <xdr:cNvSpPr txBox="1"/>
      </xdr:nvSpPr>
      <xdr:spPr>
        <a:xfrm>
          <a:off x="609600" y="3819525"/>
          <a:ext cx="5483225" cy="11620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Note that I said to select a </a:t>
          </a:r>
          <a:r>
            <a:rPr lang="en-US" sz="1100" b="0" i="1" baseline="0">
              <a:solidFill>
                <a:schemeClr val="dk1"/>
              </a:solidFill>
              <a:latin typeface="+mn-lt"/>
              <a:ea typeface="+mn-ea"/>
              <a:cs typeface="+mn-cs"/>
            </a:rPr>
            <a:t>single </a:t>
          </a:r>
          <a:r>
            <a:rPr lang="en-US" sz="1100" b="0" i="0" baseline="0">
              <a:solidFill>
                <a:schemeClr val="dk1"/>
              </a:solidFill>
              <a:latin typeface="+mn-lt"/>
              <a:ea typeface="+mn-ea"/>
              <a:cs typeface="+mn-cs"/>
            </a:rPr>
            <a:t>cell before you click on A-Z or Z-A. If you highlight a </a:t>
          </a:r>
          <a:r>
            <a:rPr lang="en-US" sz="1100" b="0" i="1" baseline="0">
              <a:solidFill>
                <a:schemeClr val="dk1"/>
              </a:solidFill>
              <a:latin typeface="+mn-lt"/>
              <a:ea typeface="+mn-ea"/>
              <a:cs typeface="+mn-cs"/>
            </a:rPr>
            <a:t>range</a:t>
          </a:r>
          <a:r>
            <a:rPr lang="en-US" sz="1100" b="0" i="0" baseline="0">
              <a:solidFill>
                <a:schemeClr val="dk1"/>
              </a:solidFill>
              <a:latin typeface="+mn-lt"/>
              <a:ea typeface="+mn-ea"/>
              <a:cs typeface="+mn-cs"/>
            </a:rPr>
            <a:t>, such as the entire State column, and then click on A-Z or Z-A, you will be asked if you want to expand the selection (meaning to the full data set) or continue with the current selection. You probably want the former option, not the latter one. If you continue with the current selection, only the Salary values will be sorted, and the sorted salaries will not correspond to the right persons.</a:t>
          </a:r>
          <a:endParaRPr lang="en-US" sz="1100" b="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26</xdr:row>
      <xdr:rowOff>190499</xdr:rowOff>
    </xdr:from>
    <xdr:to>
      <xdr:col>9</xdr:col>
      <xdr:colOff>606425</xdr:colOff>
      <xdr:row>39</xdr:row>
      <xdr:rowOff>152400</xdr:rowOff>
    </xdr:to>
    <xdr:sp macro="" textlink="">
      <xdr:nvSpPr>
        <xdr:cNvPr id="4" name="TextBox 3"/>
        <xdr:cNvSpPr txBox="1"/>
      </xdr:nvSpPr>
      <xdr:spPr>
        <a:xfrm>
          <a:off x="609600" y="5143499"/>
          <a:ext cx="5483225" cy="24384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Excel gives you many more sort possibilities with its Custom Sort item under the Sort &amp; Filter dropdown. This brings up a dialog box where, among other things, you can add levels (see to the right). The example to the right illustrates why you might want to do this. Suppose you want to sort so that all of the males are at the top. Then within each gender, you would like to sort in A-Z order on State. Then if there are multiple people of a given gender in the same state, you would like to sort them in decreasing order of Salary. This is possible only with a custom sort with three levels: first Gender, then State, then Salary.</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Try it!</a:t>
          </a:r>
          <a:r>
            <a:rPr lang="en-US" sz="1100" b="0" baseline="0">
              <a:solidFill>
                <a:schemeClr val="dk1"/>
              </a:solidFill>
              <a:latin typeface="+mn-lt"/>
              <a:ea typeface="+mn-ea"/>
              <a:cs typeface="+mn-cs"/>
            </a:rPr>
            <a:t> Sort the data to the right as explained above. Check that it works as intended. </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Try it again! This time have the three levels be Salary, then State, then Gender. Do you see the difference? There are no ties on Salary, so once Salary is sorted, no more sorting takes place. In general, the lower levels apply only when there are ties in the levels above them. </a:t>
          </a:r>
          <a:endParaRPr lang="en-US" sz="1100" b="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41</xdr:row>
      <xdr:rowOff>9524</xdr:rowOff>
    </xdr:from>
    <xdr:to>
      <xdr:col>9</xdr:col>
      <xdr:colOff>606425</xdr:colOff>
      <xdr:row>54</xdr:row>
      <xdr:rowOff>142875</xdr:rowOff>
    </xdr:to>
    <xdr:sp macro="" textlink="">
      <xdr:nvSpPr>
        <xdr:cNvPr id="5" name="TextBox 4"/>
        <xdr:cNvSpPr txBox="1"/>
      </xdr:nvSpPr>
      <xdr:spPr>
        <a:xfrm>
          <a:off x="609600" y="7820024"/>
          <a:ext cx="5483225" cy="26098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Sorting columns of text can be tricky, especially when non-alphabetic symbols are present.  For example, sort in A-Z order on the Grade column to the right. Is this what you expected? Probably not. </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What about the Name column to the right, where some names are upper case and some are lower case? By default, the sort order is case-</a:t>
          </a:r>
          <a:r>
            <a:rPr lang="en-US" sz="1100" b="0" i="1" baseline="0">
              <a:solidFill>
                <a:schemeClr val="dk1"/>
              </a:solidFill>
              <a:latin typeface="+mn-lt"/>
              <a:ea typeface="+mn-ea"/>
              <a:cs typeface="+mn-cs"/>
            </a:rPr>
            <a:t>insentive</a:t>
          </a:r>
          <a:r>
            <a:rPr lang="en-US" sz="1100" b="0" i="0" baseline="0">
              <a:solidFill>
                <a:schemeClr val="dk1"/>
              </a:solidFill>
              <a:latin typeface="+mn-lt"/>
              <a:ea typeface="+mn-ea"/>
              <a:cs typeface="+mn-cs"/>
            </a:rPr>
            <a:t>, that is, case doesn't matter. Try sorting on Name with the A-Z button. They are indeed sorted in alphabetical order, except that Name got sorted too. (Press Ctrl-z to undo this sort.) To prevent the label getting sorted, bring up the Custom Sort dialog box and check the "My data has headers" item.</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While you are in Custom Sort dialog box, note the Options button at the top. One option is to check or uncheck the "Case sensitive" box. I believe it is unchecked by default. However, I checked it and then sorted on the Name column to the right. It still sorted in alphabetical order, ignoring case. Either this is a bug in Excel or something is wrong on my PC.</a:t>
          </a:r>
          <a:endParaRPr lang="en-US" sz="1100" b="0">
            <a:solidFill>
              <a:schemeClr val="dk1"/>
            </a:solidFill>
            <a:latin typeface="+mn-lt"/>
            <a:ea typeface="+mn-ea"/>
            <a:cs typeface="+mn-cs"/>
          </a:endParaRPr>
        </a:p>
      </xdr:txBody>
    </xdr:sp>
    <xdr:clientData/>
  </xdr:twoCellAnchor>
  <xdr:twoCellAnchor>
    <xdr:from>
      <xdr:col>1</xdr:col>
      <xdr:colOff>9525</xdr:colOff>
      <xdr:row>55</xdr:row>
      <xdr:rowOff>190499</xdr:rowOff>
    </xdr:from>
    <xdr:to>
      <xdr:col>10</xdr:col>
      <xdr:colOff>6350</xdr:colOff>
      <xdr:row>65</xdr:row>
      <xdr:rowOff>180975</xdr:rowOff>
    </xdr:to>
    <xdr:sp macro="" textlink="">
      <xdr:nvSpPr>
        <xdr:cNvPr id="6" name="TextBox 5"/>
        <xdr:cNvSpPr txBox="1"/>
      </xdr:nvSpPr>
      <xdr:spPr>
        <a:xfrm>
          <a:off x="619125" y="10667999"/>
          <a:ext cx="5483225" cy="18954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Sometimes you want to sort in a "natural" order, such as months in a year (Jan, Feb, etc.) or days of the week (Sun, Mon, etc.). You can do this with a custom list. To get to this option, bring up the Custom Sort dialog box, click on the Order dropdown, and select Custom List. As shown to the right, you will see several of custom lists built into Excel, the months of the year and the days of the week (either three-letter abbreviations or written out). You can also click on NEW and enter your own custom list. This new custom list is remembered on your PC for later uses.</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latin typeface="+mn-lt"/>
              <a:ea typeface="+mn-ea"/>
              <a:cs typeface="+mn-cs"/>
            </a:rPr>
            <a:t>Try it! Sort on Day, using the built-in custom list. Then create a new custom list with items Morning, Afternoon, Evening (in this order), and sort on Time using this custom list.</a:t>
          </a:r>
          <a:endParaRPr lang="en-US" sz="1100" b="0">
            <a:solidFill>
              <a:schemeClr val="dk1"/>
            </a:solidFill>
            <a:latin typeface="+mn-lt"/>
            <a:ea typeface="+mn-ea"/>
            <a:cs typeface="+mn-cs"/>
          </a:endParaRPr>
        </a:p>
      </xdr:txBody>
    </xdr:sp>
    <xdr:clientData/>
  </xdr:twoCellAnchor>
  <xdr:twoCellAnchor editAs="oneCell">
    <xdr:from>
      <xdr:col>11</xdr:col>
      <xdr:colOff>0</xdr:colOff>
      <xdr:row>27</xdr:row>
      <xdr:rowOff>0</xdr:rowOff>
    </xdr:from>
    <xdr:to>
      <xdr:col>17</xdr:col>
      <xdr:colOff>9525</xdr:colOff>
      <xdr:row>36</xdr:row>
      <xdr:rowOff>105965</xdr:rowOff>
    </xdr:to>
    <xdr:pic>
      <xdr:nvPicPr>
        <xdr:cNvPr id="24577" name="Picture 1" descr="C:\Documents and Settings\Chris Albright\Desktop\CustomSort.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5143500"/>
          <a:ext cx="3971925" cy="1820465"/>
        </a:xfrm>
        <a:prstGeom prst="rect">
          <a:avLst/>
        </a:prstGeom>
        <a:noFill/>
      </xdr:spPr>
    </xdr:pic>
    <xdr:clientData/>
  </xdr:twoCellAnchor>
  <xdr:twoCellAnchor editAs="oneCell">
    <xdr:from>
      <xdr:col>15</xdr:col>
      <xdr:colOff>0</xdr:colOff>
      <xdr:row>56</xdr:row>
      <xdr:rowOff>0</xdr:rowOff>
    </xdr:from>
    <xdr:to>
      <xdr:col>20</xdr:col>
      <xdr:colOff>22559</xdr:colOff>
      <xdr:row>68</xdr:row>
      <xdr:rowOff>95250</xdr:rowOff>
    </xdr:to>
    <xdr:pic>
      <xdr:nvPicPr>
        <xdr:cNvPr id="24578" name="Picture 2" descr="C:\Documents and Settings\Chris Albright\Desktop\CustomLists.gif"/>
        <xdr:cNvPicPr>
          <a:picLocks noChangeAspect="1" noChangeArrowheads="1"/>
        </xdr:cNvPicPr>
      </xdr:nvPicPr>
      <xdr:blipFill>
        <a:blip xmlns:r="http://schemas.openxmlformats.org/officeDocument/2006/relationships" r:embed="rId2" cstate="print"/>
        <a:srcRect/>
        <a:stretch>
          <a:fillRect/>
        </a:stretch>
      </xdr:blipFill>
      <xdr:spPr bwMode="auto">
        <a:xfrm>
          <a:off x="9448800" y="10668000"/>
          <a:ext cx="3070559" cy="2381250"/>
        </a:xfrm>
        <a:prstGeom prst="rect">
          <a:avLst/>
        </a:prstGeom>
        <a:noFill/>
      </xdr:spPr>
    </xdr:pic>
    <xdr:clientData/>
  </xdr:twoCellAnchor>
  <xdr:twoCellAnchor>
    <xdr:from>
      <xdr:col>0</xdr:col>
      <xdr:colOff>0</xdr:colOff>
      <xdr:row>85</xdr:row>
      <xdr:rowOff>0</xdr:rowOff>
    </xdr:from>
    <xdr:to>
      <xdr:col>18</xdr:col>
      <xdr:colOff>219074</xdr:colOff>
      <xdr:row>87</xdr:row>
      <xdr:rowOff>161925</xdr:rowOff>
    </xdr:to>
    <xdr:sp macro="" textlink="">
      <xdr:nvSpPr>
        <xdr:cNvPr id="9" name="Rounded Rectangle 8">
          <a:hlinkClick xmlns:r="http://schemas.openxmlformats.org/officeDocument/2006/relationships" r:id="rId3"/>
        </xdr:cNvPr>
        <xdr:cNvSpPr/>
      </xdr:nvSpPr>
      <xdr:spPr>
        <a:xfrm>
          <a:off x="0" y="16192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17</xdr:row>
      <xdr:rowOff>142875</xdr:rowOff>
    </xdr:to>
    <xdr:sp macro="" textlink="">
      <xdr:nvSpPr>
        <xdr:cNvPr id="2" name="TextBox 1"/>
        <xdr:cNvSpPr txBox="1"/>
      </xdr:nvSpPr>
      <xdr:spPr>
        <a:xfrm>
          <a:off x="609600" y="381000"/>
          <a:ext cx="5483225" cy="3000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you want to fill column A, starting in cell A2, with the values 1, 2, and so on up to 1000. There is an easy way.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fill a column range with a series:</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first value in the first cell (1 in cell A2). With the cursor in the starting cell (A2), select the Fill dropdown in the Editing group of the Home</a:t>
          </a:r>
          <a:r>
            <a:rPr lang="en-US" sz="1100" baseline="0">
              <a:solidFill>
                <a:schemeClr val="dk1"/>
              </a:solidFill>
              <a:latin typeface="+mn-lt"/>
              <a:ea typeface="+mn-ea"/>
              <a:cs typeface="+mn-cs"/>
            </a:rPr>
            <a:t> ribbon </a:t>
          </a:r>
          <a:r>
            <a:rPr lang="en-US" sz="1100">
              <a:solidFill>
                <a:schemeClr val="dk1"/>
              </a:solidFill>
              <a:latin typeface="+mn-lt"/>
              <a:ea typeface="+mn-ea"/>
              <a:cs typeface="+mn-cs"/>
            </a:rPr>
            <a:t>and then select the Series option to obtain a dialog box. Fill it out as shown below, that is, change the Rows setting to Columns, make sure the Type setting is Linear, make sure 1 is in the Step Value box, enter the final value (1000) in the Stop Value box, and click on OK.</a:t>
          </a:r>
        </a:p>
        <a:p>
          <a:endParaRPr lang="en-US" sz="1100">
            <a:solidFill>
              <a:schemeClr val="dk1"/>
            </a:solidFill>
            <a:latin typeface="+mn-lt"/>
            <a:ea typeface="+mn-ea"/>
            <a:cs typeface="+mn-cs"/>
          </a:endParaRPr>
        </a:p>
        <a:p>
          <a:r>
            <a:rPr lang="en-US" sz="1100">
              <a:solidFill>
                <a:schemeClr val="dk1"/>
              </a:solidFill>
              <a:latin typeface="+mn-lt"/>
              <a:ea typeface="+mn-ea"/>
              <a:cs typeface="+mn-cs"/>
            </a:rPr>
            <a:t>As you can guess from this dialog box, many other options are possible. Don’t be afraid to experiment with them.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The series of days in column L should go from 1 to 25, and in column O it should go from 26 to 50.</a:t>
          </a:r>
        </a:p>
      </xdr:txBody>
    </xdr:sp>
    <xdr:clientData/>
  </xdr:twoCellAnchor>
  <xdr:twoCellAnchor editAs="oneCell">
    <xdr:from>
      <xdr:col>1</xdr:col>
      <xdr:colOff>0</xdr:colOff>
      <xdr:row>19</xdr:row>
      <xdr:rowOff>1</xdr:rowOff>
    </xdr:from>
    <xdr:to>
      <xdr:col>5</xdr:col>
      <xdr:colOff>28575</xdr:colOff>
      <xdr:row>29</xdr:row>
      <xdr:rowOff>187361</xdr:rowOff>
    </xdr:to>
    <xdr:pic>
      <xdr:nvPicPr>
        <xdr:cNvPr id="3" name="Picture 2" descr="FillSeries.gif"/>
        <xdr:cNvPicPr>
          <a:picLocks noChangeAspect="1"/>
        </xdr:cNvPicPr>
      </xdr:nvPicPr>
      <xdr:blipFill>
        <a:blip xmlns:r="http://schemas.openxmlformats.org/officeDocument/2006/relationships" r:embed="rId1" cstate="print"/>
        <a:stretch>
          <a:fillRect/>
        </a:stretch>
      </xdr:blipFill>
      <xdr:spPr>
        <a:xfrm>
          <a:off x="609600" y="3619501"/>
          <a:ext cx="2466975" cy="2092360"/>
        </a:xfrm>
        <a:prstGeom prst="rect">
          <a:avLst/>
        </a:prstGeom>
      </xdr:spPr>
    </xdr:pic>
    <xdr:clientData/>
  </xdr:twoCellAnchor>
  <xdr:twoCellAnchor>
    <xdr:from>
      <xdr:col>0</xdr:col>
      <xdr:colOff>0</xdr:colOff>
      <xdr:row>31</xdr:row>
      <xdr:rowOff>0</xdr:rowOff>
    </xdr:from>
    <xdr:to>
      <xdr:col>18</xdr:col>
      <xdr:colOff>523874</xdr:colOff>
      <xdr:row>33</xdr:row>
      <xdr:rowOff>161925</xdr:rowOff>
    </xdr:to>
    <xdr:sp macro="" textlink="">
      <xdr:nvSpPr>
        <xdr:cNvPr id="4" name="Rounded Rectangle 3">
          <a:hlinkClick xmlns:r="http://schemas.openxmlformats.org/officeDocument/2006/relationships" r:id="rId2"/>
        </xdr:cNvPr>
        <xdr:cNvSpPr/>
      </xdr:nvSpPr>
      <xdr:spPr>
        <a:xfrm>
          <a:off x="0" y="5905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7</xdr:row>
      <xdr:rowOff>104775</xdr:rowOff>
    </xdr:to>
    <xdr:sp macro="" textlink="">
      <xdr:nvSpPr>
        <xdr:cNvPr id="2" name="TextBox 1"/>
        <xdr:cNvSpPr txBox="1"/>
      </xdr:nvSpPr>
      <xdr:spPr>
        <a:xfrm>
          <a:off x="609600" y="381000"/>
          <a:ext cx="5483225" cy="1057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F5 key is called the "Go To"</a:t>
          </a:r>
          <a:r>
            <a:rPr lang="en-US" sz="1100" baseline="0">
              <a:solidFill>
                <a:schemeClr val="dk1"/>
              </a:solidFill>
              <a:latin typeface="+mn-lt"/>
              <a:ea typeface="+mn-ea"/>
              <a:cs typeface="+mn-cs"/>
            </a:rPr>
            <a:t> key. When you press it, you can type in any cell address (or range name) and press Enter. You go immediately to that cell.</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Use the Go To key to go directly to cell X100. (Then press Ctrl-Home to return to cell A1 so that you can do the next exercise below.)</a:t>
          </a:r>
          <a:endParaRPr lang="en-US" sz="1100" b="0">
            <a:solidFill>
              <a:schemeClr val="dk1"/>
            </a:solidFill>
            <a:latin typeface="+mn-lt"/>
            <a:ea typeface="+mn-ea"/>
            <a:cs typeface="+mn-cs"/>
          </a:endParaRPr>
        </a:p>
      </xdr:txBody>
    </xdr:sp>
    <xdr:clientData/>
  </xdr:twoCellAnchor>
  <xdr:twoCellAnchor>
    <xdr:from>
      <xdr:col>1</xdr:col>
      <xdr:colOff>0</xdr:colOff>
      <xdr:row>8</xdr:row>
      <xdr:rowOff>190498</xdr:rowOff>
    </xdr:from>
    <xdr:to>
      <xdr:col>9</xdr:col>
      <xdr:colOff>606425</xdr:colOff>
      <xdr:row>24</xdr:row>
      <xdr:rowOff>66675</xdr:rowOff>
    </xdr:to>
    <xdr:sp macro="" textlink="">
      <xdr:nvSpPr>
        <xdr:cNvPr id="3" name="TextBox 2"/>
        <xdr:cNvSpPr txBox="1"/>
      </xdr:nvSpPr>
      <xdr:spPr>
        <a:xfrm>
          <a:off x="609600" y="1714498"/>
          <a:ext cx="5483225" cy="29241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F5 key is much more flexible than</a:t>
          </a:r>
          <a:r>
            <a:rPr lang="en-US" sz="1100" baseline="0">
              <a:solidFill>
                <a:schemeClr val="dk1"/>
              </a:solidFill>
              <a:latin typeface="+mn-lt"/>
              <a:ea typeface="+mn-ea"/>
              <a:cs typeface="+mn-cs"/>
            </a:rPr>
            <a:t> indicated above. If you press F5 and then click on the Special button, you can "go to" (that is, highlight) a number of different things. For example, you can highlight a range, press F5, and select Blanks from the Special group (see the screenshot to the right). All of the blanks in the range are then highlighted. The following exercise shows how useful this can be.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The gray range to the right has a lot of missing values, and we would like to fill them in in the obvious way. You could start dragging down, but there is a much easier way (especially if this example were much larger).</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1. Highlight the gray range.</a:t>
          </a:r>
        </a:p>
        <a:p>
          <a:r>
            <a:rPr lang="en-US" sz="1100" b="0" baseline="0">
              <a:solidFill>
                <a:schemeClr val="dk1"/>
              </a:solidFill>
              <a:latin typeface="+mn-lt"/>
              <a:ea typeface="+mn-ea"/>
              <a:cs typeface="+mn-cs"/>
            </a:rPr>
            <a:t>2. Press F5, click on Special, and select Blanks. All of the blank cells are now highlighted.</a:t>
          </a:r>
        </a:p>
        <a:p>
          <a:r>
            <a:rPr lang="en-US" sz="1100" b="0" baseline="0">
              <a:solidFill>
                <a:schemeClr val="dk1"/>
              </a:solidFill>
              <a:latin typeface="+mn-lt"/>
              <a:ea typeface="+mn-ea"/>
              <a:cs typeface="+mn-cs"/>
            </a:rPr>
            <a:t>3. Enter an equals sign (=), press the up arrow key, and press Ctrl-Enter.</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See what happened? Each blank cell now has a formula that makes it equal to the cell above it, so all of the labels are effectively copied down.</a:t>
          </a:r>
          <a:endParaRPr lang="en-US" sz="1100" b="0">
            <a:solidFill>
              <a:schemeClr val="dk1"/>
            </a:solidFill>
            <a:latin typeface="+mn-lt"/>
            <a:ea typeface="+mn-ea"/>
            <a:cs typeface="+mn-cs"/>
          </a:endParaRPr>
        </a:p>
      </xdr:txBody>
    </xdr:sp>
    <xdr:clientData/>
  </xdr:twoCellAnchor>
  <xdr:twoCellAnchor editAs="oneCell">
    <xdr:from>
      <xdr:col>15</xdr:col>
      <xdr:colOff>9525</xdr:colOff>
      <xdr:row>9</xdr:row>
      <xdr:rowOff>19050</xdr:rowOff>
    </xdr:from>
    <xdr:to>
      <xdr:col>19</xdr:col>
      <xdr:colOff>22514</xdr:colOff>
      <xdr:row>23</xdr:row>
      <xdr:rowOff>66675</xdr:rowOff>
    </xdr:to>
    <xdr:pic>
      <xdr:nvPicPr>
        <xdr:cNvPr id="25601" name="Picture 1" descr="C:\Documents and Settings\Chris Albright\Desktop\GoToSpecial.gif"/>
        <xdr:cNvPicPr>
          <a:picLocks noChangeAspect="1" noChangeArrowheads="1"/>
        </xdr:cNvPicPr>
      </xdr:nvPicPr>
      <xdr:blipFill>
        <a:blip xmlns:r="http://schemas.openxmlformats.org/officeDocument/2006/relationships" r:embed="rId1" cstate="print"/>
        <a:srcRect/>
        <a:stretch>
          <a:fillRect/>
        </a:stretch>
      </xdr:blipFill>
      <xdr:spPr bwMode="auto">
        <a:xfrm>
          <a:off x="9153525" y="1733550"/>
          <a:ext cx="2451389" cy="2714625"/>
        </a:xfrm>
        <a:prstGeom prst="rect">
          <a:avLst/>
        </a:prstGeom>
        <a:noFill/>
      </xdr:spPr>
    </xdr:pic>
    <xdr:clientData/>
  </xdr:twoCellAnchor>
  <xdr:twoCellAnchor>
    <xdr:from>
      <xdr:col>0</xdr:col>
      <xdr:colOff>0</xdr:colOff>
      <xdr:row>30</xdr:row>
      <xdr:rowOff>0</xdr:rowOff>
    </xdr:from>
    <xdr:to>
      <xdr:col>18</xdr:col>
      <xdr:colOff>523874</xdr:colOff>
      <xdr:row>32</xdr:row>
      <xdr:rowOff>161925</xdr:rowOff>
    </xdr:to>
    <xdr:sp macro="" textlink="">
      <xdr:nvSpPr>
        <xdr:cNvPr id="5" name="Rounded Rectangle 4">
          <a:hlinkClick xmlns:r="http://schemas.openxmlformats.org/officeDocument/2006/relationships" r:id="rId2"/>
        </xdr:cNvPr>
        <xdr:cNvSpPr/>
      </xdr:nvSpPr>
      <xdr:spPr>
        <a:xfrm>
          <a:off x="0" y="5715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24</xdr:row>
      <xdr:rowOff>47625</xdr:rowOff>
    </xdr:to>
    <xdr:sp macro="" textlink="">
      <xdr:nvSpPr>
        <xdr:cNvPr id="2" name="TextBox 1"/>
        <xdr:cNvSpPr txBox="1"/>
      </xdr:nvSpPr>
      <xdr:spPr>
        <a:xfrm>
          <a:off x="609600" y="380999"/>
          <a:ext cx="5483225" cy="42576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Absolute and references are indicated in formulas by dollar signs (absolute) or the lack of (relative), and they indicate what happens when you copy or move a formula to a range. You typically want some parts of the formula to stay fixed (absolute) and others to change relative to the cell position. This is a crucial concept for efficiency in spreadsheet operations, so you should take some time to understand it thoroughly. Here are two important things to remember: </a:t>
          </a:r>
        </a:p>
        <a:p>
          <a:endParaRPr lang="en-US" sz="1100">
            <a:solidFill>
              <a:schemeClr val="dk1"/>
            </a:solidFill>
            <a:latin typeface="+mn-lt"/>
            <a:ea typeface="+mn-ea"/>
            <a:cs typeface="+mn-cs"/>
          </a:endParaRPr>
        </a:p>
        <a:p>
          <a:r>
            <a:rPr lang="en-US" sz="1100">
              <a:solidFill>
                <a:schemeClr val="dk1"/>
              </a:solidFill>
              <a:latin typeface="+mn-lt"/>
              <a:ea typeface="+mn-ea"/>
              <a:cs typeface="+mn-cs"/>
            </a:rPr>
            <a:t>(1) The dollar signs are relevant </a:t>
          </a:r>
          <a:r>
            <a:rPr lang="en-US" sz="1100" i="1">
              <a:solidFill>
                <a:schemeClr val="dk1"/>
              </a:solidFill>
              <a:latin typeface="+mn-lt"/>
              <a:ea typeface="+mn-ea"/>
              <a:cs typeface="+mn-cs"/>
            </a:rPr>
            <a:t>only</a:t>
          </a:r>
          <a:r>
            <a:rPr lang="en-US" sz="1100">
              <a:solidFill>
                <a:schemeClr val="dk1"/>
              </a:solidFill>
              <a:latin typeface="+mn-lt"/>
              <a:ea typeface="+mn-ea"/>
              <a:cs typeface="+mn-cs"/>
            </a:rPr>
            <a:t> for the purpose of copying or moving; they have no inherent effect on the formula. For example, the formulas =5*B3 and =5*$B$3 in cell C3, say, produce exactly the same result. Their difference is relevant only if you want to copy cell C3 to some range. </a:t>
          </a:r>
        </a:p>
        <a:p>
          <a:endParaRPr lang="en-US" sz="1100">
            <a:solidFill>
              <a:schemeClr val="dk1"/>
            </a:solidFill>
            <a:latin typeface="+mn-lt"/>
            <a:ea typeface="+mn-ea"/>
            <a:cs typeface="+mn-cs"/>
          </a:endParaRPr>
        </a:p>
        <a:p>
          <a:r>
            <a:rPr lang="en-US" sz="1100">
              <a:solidFill>
                <a:schemeClr val="dk1"/>
              </a:solidFill>
              <a:latin typeface="+mn-lt"/>
              <a:ea typeface="+mn-ea"/>
              <a:cs typeface="+mn-cs"/>
            </a:rPr>
            <a:t>(2) There is never any need to </a:t>
          </a:r>
          <a:r>
            <a:rPr lang="en-US" sz="1100" i="1">
              <a:solidFill>
                <a:schemeClr val="dk1"/>
              </a:solidFill>
              <a:latin typeface="+mn-lt"/>
              <a:ea typeface="+mn-ea"/>
              <a:cs typeface="+mn-cs"/>
            </a:rPr>
            <a:t>type </a:t>
          </a:r>
          <a:r>
            <a:rPr lang="en-US" sz="1100">
              <a:solidFill>
                <a:schemeClr val="dk1"/>
              </a:solidFill>
              <a:latin typeface="+mn-lt"/>
              <a:ea typeface="+mn-ea"/>
              <a:cs typeface="+mn-cs"/>
            </a:rPr>
            <a:t>the dollar signs. This can be done with the F4 key.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make a cell reference absolute or mixed absolute/relative using the F4 key:</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a cell reference such as B3 in a formula. Then press the F4 key. </a:t>
          </a:r>
        </a:p>
        <a:p>
          <a:endParaRPr lang="en-US" sz="1100">
            <a:solidFill>
              <a:schemeClr val="dk1"/>
            </a:solidFill>
            <a:latin typeface="+mn-lt"/>
            <a:ea typeface="+mn-ea"/>
            <a:cs typeface="+mn-cs"/>
          </a:endParaRPr>
        </a:p>
        <a:p>
          <a:r>
            <a:rPr lang="en-US" sz="1100">
              <a:solidFill>
                <a:schemeClr val="dk1"/>
              </a:solidFill>
              <a:latin typeface="+mn-lt"/>
              <a:ea typeface="+mn-ea"/>
              <a:cs typeface="+mn-cs"/>
            </a:rPr>
            <a:t>In fact, if you press the F4 key repeatedly,</a:t>
          </a:r>
          <a:r>
            <a:rPr lang="en-US" sz="1100" baseline="0">
              <a:solidFill>
                <a:schemeClr val="dk1"/>
              </a:solidFill>
              <a:latin typeface="+mn-lt"/>
              <a:ea typeface="+mn-ea"/>
              <a:cs typeface="+mn-cs"/>
            </a:rPr>
            <a:t> you </a:t>
          </a:r>
          <a:r>
            <a:rPr lang="en-US" sz="1100">
              <a:solidFill>
                <a:schemeClr val="dk1"/>
              </a:solidFill>
              <a:latin typeface="+mn-lt"/>
              <a:ea typeface="+mn-ea"/>
              <a:cs typeface="+mn-cs"/>
            </a:rPr>
            <a:t>cycle through the possibilities: B3 (neither row nor column fixed), then $B$3 (both column B and row 3 fixed), then B$3 (only row 3 fixed), then $B3 (only column B fixed), and back again to B3.</a:t>
          </a:r>
        </a:p>
        <a:p>
          <a:r>
            <a:rPr lang="en-US" sz="1100">
              <a:solidFill>
                <a:schemeClr val="dk1"/>
              </a:solidFill>
              <a:latin typeface="+mn-lt"/>
              <a:ea typeface="+mn-ea"/>
              <a:cs typeface="+mn-cs"/>
            </a:rPr>
            <a:t> </a:t>
          </a:r>
        </a:p>
        <a:p>
          <a:r>
            <a:rPr lang="en-US" sz="1100" b="0">
              <a:solidFill>
                <a:schemeClr val="dk1"/>
              </a:solidFill>
              <a:latin typeface="+mn-lt"/>
              <a:ea typeface="+mn-ea"/>
              <a:cs typeface="+mn-cs"/>
            </a:rPr>
            <a:t>Try it! Enter the appropriate formula in cell M8 and copy across to P8. (Scroll to the right to see the correct answer.)</a:t>
          </a:r>
        </a:p>
      </xdr:txBody>
    </xdr:sp>
    <xdr:clientData/>
  </xdr:twoCellAnchor>
  <xdr:twoCellAnchor>
    <xdr:from>
      <xdr:col>1</xdr:col>
      <xdr:colOff>0</xdr:colOff>
      <xdr:row>25</xdr:row>
      <xdr:rowOff>9525</xdr:rowOff>
    </xdr:from>
    <xdr:to>
      <xdr:col>9</xdr:col>
      <xdr:colOff>606425</xdr:colOff>
      <xdr:row>28</xdr:row>
      <xdr:rowOff>57150</xdr:rowOff>
    </xdr:to>
    <xdr:sp macro="" textlink="">
      <xdr:nvSpPr>
        <xdr:cNvPr id="3" name="TextBox 2"/>
        <xdr:cNvSpPr txBox="1"/>
      </xdr:nvSpPr>
      <xdr:spPr>
        <a:xfrm>
          <a:off x="609600" y="4791075"/>
          <a:ext cx="5483225" cy="6286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again! Enter one formula with appropriate absolute/relative addressing in cell N30 that can be copied to N30:Q34. (Scroll to the right to see the correct answer.)</a:t>
          </a:r>
        </a:p>
      </xdr:txBody>
    </xdr:sp>
    <xdr:clientData/>
  </xdr:twoCellAnchor>
  <xdr:twoCellAnchor>
    <xdr:from>
      <xdr:col>1</xdr:col>
      <xdr:colOff>9525</xdr:colOff>
      <xdr:row>29</xdr:row>
      <xdr:rowOff>9525</xdr:rowOff>
    </xdr:from>
    <xdr:to>
      <xdr:col>10</xdr:col>
      <xdr:colOff>6350</xdr:colOff>
      <xdr:row>34</xdr:row>
      <xdr:rowOff>142875</xdr:rowOff>
    </xdr:to>
    <xdr:sp macro="" textlink="">
      <xdr:nvSpPr>
        <xdr:cNvPr id="4" name="TextBox 3"/>
        <xdr:cNvSpPr txBox="1"/>
      </xdr:nvSpPr>
      <xdr:spPr>
        <a:xfrm>
          <a:off x="619125" y="5562600"/>
          <a:ext cx="5483225" cy="1095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This is an extremely important concept in Excel. There</a:t>
          </a:r>
          <a:r>
            <a:rPr lang="en-US" sz="1100" b="0" baseline="0">
              <a:solidFill>
                <a:schemeClr val="dk1"/>
              </a:solidFill>
              <a:latin typeface="+mn-lt"/>
              <a:ea typeface="+mn-ea"/>
              <a:cs typeface="+mn-cs"/>
            </a:rPr>
            <a:t> is no better way to be efficient (and avoid errors) than to set up a spreadsheet for copying. This often requires some careful planning, but the time spent in planning is more than made up for by efficient copying. So </a:t>
          </a:r>
          <a:r>
            <a:rPr lang="en-US" sz="1100" b="0" i="1" baseline="0">
              <a:solidFill>
                <a:schemeClr val="dk1"/>
              </a:solidFill>
              <a:latin typeface="+mn-lt"/>
              <a:ea typeface="+mn-ea"/>
              <a:cs typeface="+mn-cs"/>
            </a:rPr>
            <a:t>always</a:t>
          </a:r>
          <a:r>
            <a:rPr lang="en-US" sz="1100" b="0" i="0" baseline="0">
              <a:solidFill>
                <a:schemeClr val="dk1"/>
              </a:solidFill>
              <a:latin typeface="+mn-lt"/>
              <a:ea typeface="+mn-ea"/>
              <a:cs typeface="+mn-cs"/>
            </a:rPr>
            <a:t> be on the lookout for ways to make copying possible, and then take advantage of relative/absolute addressing in your formulas to get the correct results.</a:t>
          </a:r>
          <a:endParaRPr lang="en-US" sz="1100" b="0">
            <a:solidFill>
              <a:schemeClr val="dk1"/>
            </a:solidFill>
            <a:latin typeface="+mn-lt"/>
            <a:ea typeface="+mn-ea"/>
            <a:cs typeface="+mn-cs"/>
          </a:endParaRPr>
        </a:p>
      </xdr:txBody>
    </xdr:sp>
    <xdr:clientData/>
  </xdr:twoCellAnchor>
  <xdr:twoCellAnchor>
    <xdr:from>
      <xdr:col>0</xdr:col>
      <xdr:colOff>0</xdr:colOff>
      <xdr:row>42</xdr:row>
      <xdr:rowOff>0</xdr:rowOff>
    </xdr:from>
    <xdr:to>
      <xdr:col>18</xdr:col>
      <xdr:colOff>161924</xdr:colOff>
      <xdr:row>44</xdr:row>
      <xdr:rowOff>161925</xdr:rowOff>
    </xdr:to>
    <xdr:sp macro="" textlink="">
      <xdr:nvSpPr>
        <xdr:cNvPr id="5" name="Rounded Rectangle 4">
          <a:hlinkClick xmlns:r="http://schemas.openxmlformats.org/officeDocument/2006/relationships" r:id="rId1"/>
        </xdr:cNvPr>
        <xdr:cNvSpPr/>
      </xdr:nvSpPr>
      <xdr:spPr>
        <a:xfrm>
          <a:off x="0" y="80391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31</xdr:row>
      <xdr:rowOff>171450</xdr:rowOff>
    </xdr:to>
    <xdr:sp macro="" textlink="">
      <xdr:nvSpPr>
        <xdr:cNvPr id="2" name="TextBox 1"/>
        <xdr:cNvSpPr txBox="1"/>
      </xdr:nvSpPr>
      <xdr:spPr>
        <a:xfrm>
          <a:off x="609600" y="380999"/>
          <a:ext cx="5483225" cy="56959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Speaking of relative and absolute addresses in formulas, it is pretty amazing how intelligent spreadsheets are. When you copy a formula in cell C1 such as =A1+B1 down, it automatically changes appropriately: =A2+B2, then =A3+B3, and so on. In a sense, these are all the same formula. Each says to add the two values to the left of the current cell. </a:t>
          </a:r>
        </a:p>
        <a:p>
          <a:endParaRPr lang="en-US" sz="1100">
            <a:solidFill>
              <a:schemeClr val="dk1"/>
            </a:solidFill>
            <a:latin typeface="+mn-lt"/>
            <a:ea typeface="+mn-ea"/>
            <a:cs typeface="+mn-cs"/>
          </a:endParaRPr>
        </a:p>
        <a:p>
          <a:r>
            <a:rPr lang="en-US" sz="1100">
              <a:solidFill>
                <a:schemeClr val="dk1"/>
              </a:solidFill>
              <a:latin typeface="+mn-lt"/>
              <a:ea typeface="+mn-ea"/>
              <a:cs typeface="+mn-cs"/>
            </a:rPr>
            <a:t>Excel allows you to see this equivalence even more clearly by viewing the formulas in a different format, called </a:t>
          </a:r>
          <a:r>
            <a:rPr lang="en-US" sz="1100" b="1">
              <a:solidFill>
                <a:schemeClr val="dk1"/>
              </a:solidFill>
              <a:latin typeface="+mn-lt"/>
              <a:ea typeface="+mn-ea"/>
              <a:cs typeface="+mn-cs"/>
            </a:rPr>
            <a:t>R1C1 notation</a:t>
          </a:r>
          <a:r>
            <a:rPr lang="en-US" sz="1100">
              <a:solidFill>
                <a:schemeClr val="dk1"/>
              </a:solidFill>
              <a:latin typeface="+mn-lt"/>
              <a:ea typeface="+mn-ea"/>
              <a:cs typeface="+mn-cs"/>
            </a:rPr>
            <a:t>. In this format, </a:t>
          </a:r>
          <a:r>
            <a:rPr lang="en-US" sz="1100" i="1">
              <a:solidFill>
                <a:schemeClr val="dk1"/>
              </a:solidFill>
              <a:latin typeface="+mn-lt"/>
              <a:ea typeface="+mn-ea"/>
              <a:cs typeface="+mn-cs"/>
            </a:rPr>
            <a:t>each </a:t>
          </a:r>
          <a:r>
            <a:rPr lang="en-US" sz="1100">
              <a:solidFill>
                <a:schemeClr val="dk1"/>
              </a:solidFill>
              <a:latin typeface="+mn-lt"/>
              <a:ea typeface="+mn-ea"/>
              <a:cs typeface="+mn-cs"/>
            </a:rPr>
            <a:t>of the formulas in column C is written as =RC[-2]+RC[-1]. R stands for row, and C stands for column. The fact that there is nothing next to R means we stay in the </a:t>
          </a:r>
          <a:r>
            <a:rPr lang="en-US" sz="1100" i="1">
              <a:solidFill>
                <a:schemeClr val="dk1"/>
              </a:solidFill>
              <a:latin typeface="+mn-lt"/>
              <a:ea typeface="+mn-ea"/>
              <a:cs typeface="+mn-cs"/>
            </a:rPr>
            <a:t>same </a:t>
          </a:r>
          <a:r>
            <a:rPr lang="en-US" sz="1100">
              <a:solidFill>
                <a:schemeClr val="dk1"/>
              </a:solidFill>
              <a:latin typeface="+mn-lt"/>
              <a:ea typeface="+mn-ea"/>
              <a:cs typeface="+mn-cs"/>
            </a:rPr>
            <a:t>row. The numbers in brackets next to C mean to go 2 columns to the left and 1 column to the left, respectively. (For columns, negative numbers mean to go to the left, positive to the right. For rows, negative numbers mean to go up, positive down.) </a:t>
          </a:r>
        </a:p>
        <a:p>
          <a:endParaRPr lang="en-US" sz="1100">
            <a:solidFill>
              <a:schemeClr val="dk1"/>
            </a:solidFill>
            <a:latin typeface="+mn-lt"/>
            <a:ea typeface="+mn-ea"/>
            <a:cs typeface="+mn-cs"/>
          </a:endParaRPr>
        </a:p>
        <a:p>
          <a:r>
            <a:rPr lang="en-US" sz="1100">
              <a:solidFill>
                <a:schemeClr val="dk1"/>
              </a:solidFill>
              <a:latin typeface="+mn-lt"/>
              <a:ea typeface="+mn-ea"/>
              <a:cs typeface="+mn-cs"/>
            </a:rPr>
            <a:t>If there is a number next to R or C that is </a:t>
          </a:r>
          <a:r>
            <a:rPr lang="en-US" sz="1100" i="1">
              <a:solidFill>
                <a:schemeClr val="dk1"/>
              </a:solidFill>
              <a:latin typeface="+mn-lt"/>
              <a:ea typeface="+mn-ea"/>
              <a:cs typeface="+mn-cs"/>
            </a:rPr>
            <a:t>not</a:t>
          </a:r>
          <a:r>
            <a:rPr lang="en-US" sz="1100">
              <a:solidFill>
                <a:schemeClr val="dk1"/>
              </a:solidFill>
              <a:latin typeface="+mn-lt"/>
              <a:ea typeface="+mn-ea"/>
              <a:cs typeface="+mn-cs"/>
            </a:rPr>
            <a:t> in brackets, it indicates an absolute reference. For example, =R2C[2] placed in cell D5 is equivalent to =F$2 because the row reference is absolute and the column reference is relative to column D.</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usual way of expressing formulas, such as =C5+D5, is called </a:t>
          </a:r>
          <a:r>
            <a:rPr lang="en-US" sz="1100" b="1">
              <a:solidFill>
                <a:schemeClr val="dk1"/>
              </a:solidFill>
              <a:latin typeface="+mn-lt"/>
              <a:ea typeface="+mn-ea"/>
              <a:cs typeface="+mn-cs"/>
            </a:rPr>
            <a:t>A1 format</a:t>
          </a:r>
          <a:r>
            <a:rPr lang="en-US" sz="1100">
              <a:solidFill>
                <a:schemeClr val="dk1"/>
              </a:solidFill>
              <a:latin typeface="+mn-lt"/>
              <a:ea typeface="+mn-ea"/>
              <a:cs typeface="+mn-cs"/>
            </a:rPr>
            <a:t>. The new way discussed here is called </a:t>
          </a:r>
          <a:r>
            <a:rPr lang="en-US" sz="1100" b="1">
              <a:solidFill>
                <a:schemeClr val="dk1"/>
              </a:solidFill>
              <a:latin typeface="+mn-lt"/>
              <a:ea typeface="+mn-ea"/>
              <a:cs typeface="+mn-cs"/>
            </a:rPr>
            <a:t>R1C1 format</a:t>
          </a:r>
          <a:r>
            <a:rPr lang="en-US" sz="1100">
              <a:solidFill>
                <a:schemeClr val="dk1"/>
              </a:solidFill>
              <a:latin typeface="+mn-lt"/>
              <a:ea typeface="+mn-ea"/>
              <a:cs typeface="+mn-cs"/>
            </a:rPr>
            <a:t>. You can easily toggle between them.</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toggle between A1 and R1C1 formats:</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Office button, select Excel options, select Formulas, and check or uncheck the R1C1 reference style option (see to the right).</a:t>
          </a:r>
        </a:p>
        <a:p>
          <a:endParaRPr lang="en-US" sz="1100" b="1">
            <a:solidFill>
              <a:schemeClr val="dk1"/>
            </a:solidFill>
            <a:latin typeface="+mn-lt"/>
            <a:ea typeface="+mn-ea"/>
            <a:cs typeface="+mn-cs"/>
          </a:endParaRPr>
        </a:p>
        <a:p>
          <a:r>
            <a:rPr lang="en-US" sz="1100" b="0">
              <a:solidFill>
                <a:schemeClr val="dk1"/>
              </a:solidFill>
              <a:latin typeface="+mn-lt"/>
              <a:ea typeface="+mn-ea"/>
              <a:cs typeface="+mn-cs"/>
            </a:rPr>
            <a:t>Try it! Toggle between A1 and R1C1 reference style and for either, examine the formulas inside the border and in the Total row.</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Note: I read an Excel book where the author suggested that we should move exclusively</a:t>
          </a:r>
          <a:r>
            <a:rPr lang="en-US" sz="1100" b="0" baseline="0">
              <a:solidFill>
                <a:schemeClr val="dk1"/>
              </a:solidFill>
              <a:latin typeface="+mn-lt"/>
              <a:ea typeface="+mn-ea"/>
              <a:cs typeface="+mn-cs"/>
            </a:rPr>
            <a:t> to R1C1 notation, arguing that it makes more logical sense. He might be right about the logic, but this is never going to happen. Way too many people are way too used to the A1 notation, and they are not about to change!</a:t>
          </a:r>
          <a:endParaRPr lang="en-US" sz="1100" b="0">
            <a:solidFill>
              <a:schemeClr val="dk1"/>
            </a:solidFill>
            <a:latin typeface="+mn-lt"/>
            <a:ea typeface="+mn-ea"/>
            <a:cs typeface="+mn-cs"/>
          </a:endParaRPr>
        </a:p>
      </xdr:txBody>
    </xdr:sp>
    <xdr:clientData/>
  </xdr:twoCellAnchor>
  <xdr:twoCellAnchor editAs="oneCell">
    <xdr:from>
      <xdr:col>11</xdr:col>
      <xdr:colOff>9525</xdr:colOff>
      <xdr:row>16</xdr:row>
      <xdr:rowOff>1</xdr:rowOff>
    </xdr:from>
    <xdr:to>
      <xdr:col>15</xdr:col>
      <xdr:colOff>561975</xdr:colOff>
      <xdr:row>32</xdr:row>
      <xdr:rowOff>47671</xdr:rowOff>
    </xdr:to>
    <xdr:pic>
      <xdr:nvPicPr>
        <xdr:cNvPr id="26625" name="Picture 1" descr="C:\Documents and Settings\Chris Albright\Desktop\R1C1.GIF"/>
        <xdr:cNvPicPr>
          <a:picLocks noChangeAspect="1" noChangeArrowheads="1"/>
        </xdr:cNvPicPr>
      </xdr:nvPicPr>
      <xdr:blipFill>
        <a:blip xmlns:r="http://schemas.openxmlformats.org/officeDocument/2006/relationships" r:embed="rId1" cstate="print"/>
        <a:srcRect/>
        <a:stretch>
          <a:fillRect/>
        </a:stretch>
      </xdr:blipFill>
      <xdr:spPr bwMode="auto">
        <a:xfrm>
          <a:off x="6715125" y="3048001"/>
          <a:ext cx="2990850" cy="3095670"/>
        </a:xfrm>
        <a:prstGeom prst="rect">
          <a:avLst/>
        </a:prstGeom>
        <a:noFill/>
      </xdr:spPr>
    </xdr:pic>
    <xdr:clientData/>
  </xdr:twoCellAnchor>
  <xdr:twoCellAnchor>
    <xdr:from>
      <xdr:col>0</xdr:col>
      <xdr:colOff>0</xdr:colOff>
      <xdr:row>35</xdr:row>
      <xdr:rowOff>0</xdr:rowOff>
    </xdr:from>
    <xdr:to>
      <xdr:col>18</xdr:col>
      <xdr:colOff>523874</xdr:colOff>
      <xdr:row>37</xdr:row>
      <xdr:rowOff>161925</xdr:rowOff>
    </xdr:to>
    <xdr:sp macro="" textlink="">
      <xdr:nvSpPr>
        <xdr:cNvPr id="4" name="Rounded Rectangle 3">
          <a:hlinkClick xmlns:r="http://schemas.openxmlformats.org/officeDocument/2006/relationships" r:id="rId2"/>
        </xdr:cNvPr>
        <xdr:cNvSpPr/>
      </xdr:nvSpPr>
      <xdr:spPr>
        <a:xfrm>
          <a:off x="0" y="666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31</xdr:row>
      <xdr:rowOff>180974</xdr:rowOff>
    </xdr:to>
    <xdr:sp macro="" textlink="">
      <xdr:nvSpPr>
        <xdr:cNvPr id="2" name="TextBox 1"/>
        <xdr:cNvSpPr txBox="1"/>
      </xdr:nvSpPr>
      <xdr:spPr>
        <a:xfrm>
          <a:off x="609600" y="380999"/>
          <a:ext cx="5483225" cy="57054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Many times,</a:t>
          </a:r>
          <a:r>
            <a:rPr lang="en-US" sz="1100" baseline="0">
              <a:solidFill>
                <a:schemeClr val="dk1"/>
              </a:solidFill>
              <a:latin typeface="+mn-lt"/>
              <a:ea typeface="+mn-ea"/>
              <a:cs typeface="+mn-cs"/>
            </a:rPr>
            <a:t> you will receive a spreadsheet from a colleague, and you will have absolutely no idea how its various cells are related. Where are the constants? Where are the formulas? How do the formulas incorporate the constants? How do the formulas build upon one another? In these very common situations, Excel's auditing tools can be a huge help. They let you find the precedents and dependents of any particular cell, defined as follows.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1. The </a:t>
          </a:r>
          <a:r>
            <a:rPr lang="en-US" sz="1100" b="1" baseline="0">
              <a:solidFill>
                <a:schemeClr val="dk1"/>
              </a:solidFill>
              <a:latin typeface="+mn-lt"/>
              <a:ea typeface="+mn-ea"/>
              <a:cs typeface="+mn-cs"/>
            </a:rPr>
            <a:t>precedents </a:t>
          </a:r>
          <a:r>
            <a:rPr lang="en-US" sz="1100" b="0" baseline="0">
              <a:solidFill>
                <a:schemeClr val="dk1"/>
              </a:solidFill>
              <a:latin typeface="+mn-lt"/>
              <a:ea typeface="+mn-ea"/>
              <a:cs typeface="+mn-cs"/>
            </a:rPr>
            <a:t>of any cell that contains a formula are all cells referenced by the formula in that cell. (If a cell doesn't contain a formula, it can't have any precedents.)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2. The </a:t>
          </a:r>
          <a:r>
            <a:rPr lang="en-US" sz="1100" b="1" baseline="0">
              <a:solidFill>
                <a:schemeClr val="dk1"/>
              </a:solidFill>
              <a:latin typeface="+mn-lt"/>
              <a:ea typeface="+mn-ea"/>
              <a:cs typeface="+mn-cs"/>
            </a:rPr>
            <a:t>dependents </a:t>
          </a:r>
          <a:r>
            <a:rPr lang="en-US" sz="1100" b="0" baseline="0">
              <a:solidFill>
                <a:schemeClr val="dk1"/>
              </a:solidFill>
              <a:latin typeface="+mn-lt"/>
              <a:ea typeface="+mn-ea"/>
              <a:cs typeface="+mn-cs"/>
            </a:rPr>
            <a:t>of any cell are all cells with formulas that reference that cell.</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The Formula Auditing group on the Formulas ribbon has buttons for tracing precedents and dependents (see the screenshot to the right). If you highlight a cell and click on Trace Precedents, you will see arrows from all of the cell's precedents to. If you click on Trace Dependents, you will see arrows from the cell to all of its dependents. (Click on the Remove Arrows button to get rid of these arrows.)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You can do this multiple times. For example, if you show a cell's dependents and then click again on Trace Dependents, you will see all of the dependents' dependents.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In the example to the right, a company sends catalogs to customers, which costs money. Unfortunately, only a small percentage of these customers responds by purchasing something. Use the formula auditing buttons to learn what is related to what. This should help you understand the business model </a:t>
          </a:r>
          <a:r>
            <a:rPr lang="en-US" sz="1100" b="0" i="1" baseline="0">
              <a:solidFill>
                <a:schemeClr val="dk1"/>
              </a:solidFill>
              <a:latin typeface="+mn-lt"/>
              <a:ea typeface="+mn-ea"/>
              <a:cs typeface="+mn-cs"/>
            </a:rPr>
            <a:t>and </a:t>
          </a:r>
          <a:r>
            <a:rPr lang="en-US" sz="1100" b="0" i="0" baseline="0">
              <a:solidFill>
                <a:schemeClr val="dk1"/>
              </a:solidFill>
              <a:latin typeface="+mn-lt"/>
              <a:ea typeface="+mn-ea"/>
              <a:cs typeface="+mn-cs"/>
            </a:rPr>
            <a:t>how it has been implemented in Excel.</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Note: Many spreadsheets in real businesses have cells that aren't related to anything. That is, they have no precendents or dependents. Typically, this is not good. It could mean that the constants in these cells are "hard-coded" (entered as constants) in one or more formulas, which is always a bad practice. It could also mean that these constants have been incorporated in the model with "mental arithmetic" rather than formulas, another bad practice. See if you can find examples of such "dangling" constants in the example to the right. Then incorporate them with appropriate formulas.</a:t>
          </a:r>
        </a:p>
        <a:p>
          <a:endParaRPr lang="en-US" sz="1100" b="0" i="0" baseline="0">
            <a:solidFill>
              <a:schemeClr val="dk1"/>
            </a:solidFill>
            <a:latin typeface="+mn-lt"/>
            <a:ea typeface="+mn-ea"/>
            <a:cs typeface="+mn-cs"/>
          </a:endParaRPr>
        </a:p>
      </xdr:txBody>
    </xdr:sp>
    <xdr:clientData/>
  </xdr:twoCellAnchor>
  <xdr:twoCellAnchor>
    <xdr:from>
      <xdr:col>0</xdr:col>
      <xdr:colOff>600075</xdr:colOff>
      <xdr:row>32</xdr:row>
      <xdr:rowOff>180976</xdr:rowOff>
    </xdr:from>
    <xdr:to>
      <xdr:col>9</xdr:col>
      <xdr:colOff>596900</xdr:colOff>
      <xdr:row>39</xdr:row>
      <xdr:rowOff>19050</xdr:rowOff>
    </xdr:to>
    <xdr:sp macro="" textlink="">
      <xdr:nvSpPr>
        <xdr:cNvPr id="3" name="TextBox 2"/>
        <xdr:cNvSpPr txBox="1"/>
      </xdr:nvSpPr>
      <xdr:spPr>
        <a:xfrm>
          <a:off x="600075" y="6276976"/>
          <a:ext cx="5483225" cy="11715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i="0" baseline="0">
              <a:solidFill>
                <a:schemeClr val="dk1"/>
              </a:solidFill>
              <a:latin typeface="+mn-lt"/>
              <a:ea typeface="+mn-ea"/>
              <a:cs typeface="+mn-cs"/>
            </a:rPr>
            <a:t>A common wish is to see all of the formulas, not their values. This is easy. Just click on the Show Formulas button in the Formula Auditing group. (This is equivalent to a keyboard shortcut you might know: Ctrl-~.)</a:t>
          </a:r>
          <a:endParaRPr lang="en-US"/>
        </a:p>
        <a:p>
          <a:pPr fontAlgn="base"/>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Click on the Show Formulas button to see all formulas in the model. Then click on this button again to show the values.</a:t>
          </a:r>
          <a:endParaRPr lang="en-US" sz="1100" b="0">
            <a:solidFill>
              <a:schemeClr val="dk1"/>
            </a:solidFill>
            <a:latin typeface="+mn-lt"/>
            <a:ea typeface="+mn-ea"/>
            <a:cs typeface="+mn-cs"/>
          </a:endParaRPr>
        </a:p>
      </xdr:txBody>
    </xdr:sp>
    <xdr:clientData/>
  </xdr:twoCellAnchor>
  <xdr:twoCellAnchor editAs="oneCell">
    <xdr:from>
      <xdr:col>11</xdr:col>
      <xdr:colOff>0</xdr:colOff>
      <xdr:row>21</xdr:row>
      <xdr:rowOff>0</xdr:rowOff>
    </xdr:from>
    <xdr:to>
      <xdr:col>12</xdr:col>
      <xdr:colOff>304800</xdr:colOff>
      <xdr:row>25</xdr:row>
      <xdr:rowOff>66675</xdr:rowOff>
    </xdr:to>
    <xdr:pic>
      <xdr:nvPicPr>
        <xdr:cNvPr id="27649" name="Picture 1" descr="C:\Documents and Settings\Chris Albright\Desktop\FormulaAuditing.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4000500"/>
          <a:ext cx="2867025" cy="828675"/>
        </a:xfrm>
        <a:prstGeom prst="rect">
          <a:avLst/>
        </a:prstGeom>
        <a:noFill/>
      </xdr:spPr>
    </xdr:pic>
    <xdr:clientData/>
  </xdr:twoCellAnchor>
  <xdr:twoCellAnchor>
    <xdr:from>
      <xdr:col>0</xdr:col>
      <xdr:colOff>0</xdr:colOff>
      <xdr:row>41</xdr:row>
      <xdr:rowOff>0</xdr:rowOff>
    </xdr:from>
    <xdr:to>
      <xdr:col>15</xdr:col>
      <xdr:colOff>400049</xdr:colOff>
      <xdr:row>43</xdr:row>
      <xdr:rowOff>161925</xdr:rowOff>
    </xdr:to>
    <xdr:sp macro="" textlink="">
      <xdr:nvSpPr>
        <xdr:cNvPr id="5" name="Rounded Rectangle 4">
          <a:hlinkClick xmlns:r="http://schemas.openxmlformats.org/officeDocument/2006/relationships" r:id="rId2"/>
        </xdr:cNvPr>
        <xdr:cNvSpPr/>
      </xdr:nvSpPr>
      <xdr:spPr>
        <a:xfrm>
          <a:off x="0" y="7810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22</xdr:row>
      <xdr:rowOff>19050</xdr:rowOff>
    </xdr:to>
    <xdr:sp macro="" textlink="">
      <xdr:nvSpPr>
        <xdr:cNvPr id="2" name="TextBox 1"/>
        <xdr:cNvSpPr txBox="1"/>
      </xdr:nvSpPr>
      <xdr:spPr>
        <a:xfrm>
          <a:off x="609600" y="390525"/>
          <a:ext cx="5483225" cy="38385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SUM function is used so often to sum across rows or columns that a button (the </a:t>
          </a:r>
          <a:r>
            <a:rPr lang="en-US" sz="1100" baseline="0">
              <a:solidFill>
                <a:schemeClr val="dk1"/>
              </a:solidFill>
              <a:latin typeface="Symbol" pitchFamily="18" charset="2"/>
              <a:ea typeface="+mn-ea"/>
              <a:cs typeface="+mn-cs"/>
            </a:rPr>
            <a:t>S</a:t>
          </a:r>
          <a:r>
            <a:rPr lang="en-US" sz="1100">
              <a:solidFill>
                <a:schemeClr val="dk1"/>
              </a:solidFill>
              <a:latin typeface="+mn-lt"/>
              <a:ea typeface="+mn-ea"/>
              <a:cs typeface="+mn-cs"/>
            </a:rPr>
            <a:t> button) is available to automate the procedure. In fact, this button is on the Home ribbon </a:t>
          </a:r>
          <a:r>
            <a:rPr lang="en-US" sz="1100" i="1">
              <a:solidFill>
                <a:schemeClr val="dk1"/>
              </a:solidFill>
              <a:latin typeface="+mn-lt"/>
              <a:ea typeface="+mn-ea"/>
              <a:cs typeface="+mn-cs"/>
            </a:rPr>
            <a:t>and </a:t>
          </a:r>
          <a:r>
            <a:rPr lang="en-US" sz="1100" i="0">
              <a:solidFill>
                <a:schemeClr val="dk1"/>
              </a:solidFill>
              <a:latin typeface="+mn-lt"/>
              <a:ea typeface="+mn-ea"/>
              <a:cs typeface="+mn-cs"/>
            </a:rPr>
            <a:t> the Formulas ribbon (see the two screenshots to the right). </a:t>
          </a:r>
          <a:r>
            <a:rPr lang="en-US" sz="1100">
              <a:solidFill>
                <a:schemeClr val="dk1"/>
              </a:solidFill>
              <a:latin typeface="+mn-lt"/>
              <a:ea typeface="+mn-ea"/>
              <a:cs typeface="+mn-cs"/>
            </a:rPr>
            <a:t>To illustrate its use, suppose you have a table of numbers in some rectangular range. You want the row sums to appear to the right of the range, and you want the column sums to appear below the range. This is easy.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produce row and column sums with the summation button:</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range(s) where you want the sums to appear and click on the summation button.</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if you select multiple cells, you get the sums automatically. If you select a single cell (such as when you have a single column of numbers to sum), you will be shown the sum formula “for your approval” and you will have to press Enter to actually enter it. Why does Excel do it this way? I have no idea!</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there is a dropdown next to the summation</a:t>
          </a:r>
          <a:r>
            <a:rPr lang="en-US" sz="1100" baseline="0">
              <a:solidFill>
                <a:schemeClr val="dk1"/>
              </a:solidFill>
              <a:latin typeface="+mn-lt"/>
              <a:ea typeface="+mn-ea"/>
              <a:cs typeface="+mn-cs"/>
            </a:rPr>
            <a:t> button</a:t>
          </a:r>
          <a:r>
            <a:rPr lang="en-US" sz="1100">
              <a:solidFill>
                <a:schemeClr val="dk1"/>
              </a:solidFill>
              <a:latin typeface="+mn-lt"/>
              <a:ea typeface="+mn-ea"/>
              <a:cs typeface="+mn-cs"/>
            </a:rPr>
            <a:t>. If you want a sum, click directly on the </a:t>
          </a:r>
          <a:r>
            <a:rPr lang="en-US" sz="1100" baseline="0">
              <a:solidFill>
                <a:schemeClr val="dk1"/>
              </a:solidFill>
              <a:latin typeface="Symbol" pitchFamily="18" charset="2"/>
              <a:ea typeface="+mn-ea"/>
              <a:cs typeface="+mn-cs"/>
            </a:rPr>
            <a:t>S</a:t>
          </a:r>
          <a:r>
            <a:rPr lang="en-US" sz="1100">
              <a:solidFill>
                <a:schemeClr val="dk1"/>
              </a:solidFill>
              <a:latin typeface="+mn-lt"/>
              <a:ea typeface="+mn-ea"/>
              <a:cs typeface="+mn-cs"/>
            </a:rPr>
            <a:t> button. Alternately, you can click on the dropdown for other options, including Average, Count</a:t>
          </a:r>
          <a:r>
            <a:rPr lang="en-US" sz="1100" baseline="0">
              <a:solidFill>
                <a:schemeClr val="dk1"/>
              </a:solidFill>
              <a:latin typeface="+mn-lt"/>
              <a:ea typeface="+mn-ea"/>
              <a:cs typeface="+mn-cs"/>
            </a:rPr>
            <a:t> Numbers, </a:t>
          </a:r>
          <a:r>
            <a:rPr lang="en-US" sz="1100">
              <a:solidFill>
                <a:schemeClr val="dk1"/>
              </a:solidFill>
              <a:latin typeface="+mn-lt"/>
              <a:ea typeface="+mn-ea"/>
              <a:cs typeface="+mn-cs"/>
            </a:rPr>
            <a:t>Max, and Min (see to the right).</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the summation button to fill in the row and column sums to the right.</a:t>
          </a:r>
        </a:p>
      </xdr:txBody>
    </xdr:sp>
    <xdr:clientData/>
  </xdr:twoCellAnchor>
  <xdr:twoCellAnchor editAs="oneCell">
    <xdr:from>
      <xdr:col>11</xdr:col>
      <xdr:colOff>0</xdr:colOff>
      <xdr:row>15</xdr:row>
      <xdr:rowOff>0</xdr:rowOff>
    </xdr:from>
    <xdr:to>
      <xdr:col>13</xdr:col>
      <xdr:colOff>209550</xdr:colOff>
      <xdr:row>21</xdr:row>
      <xdr:rowOff>171450</xdr:rowOff>
    </xdr:to>
    <xdr:pic>
      <xdr:nvPicPr>
        <xdr:cNvPr id="28675" name="Picture 3" descr="C:\Documents and Settings\Chris Albright\Desktop\AutoSum3.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2876550"/>
          <a:ext cx="1428750" cy="1314450"/>
        </a:xfrm>
        <a:prstGeom prst="rect">
          <a:avLst/>
        </a:prstGeom>
        <a:noFill/>
      </xdr:spPr>
    </xdr:pic>
    <xdr:clientData/>
  </xdr:twoCellAnchor>
  <xdr:twoCellAnchor editAs="oneCell">
    <xdr:from>
      <xdr:col>11</xdr:col>
      <xdr:colOff>0</xdr:colOff>
      <xdr:row>9</xdr:row>
      <xdr:rowOff>0</xdr:rowOff>
    </xdr:from>
    <xdr:to>
      <xdr:col>13</xdr:col>
      <xdr:colOff>447675</xdr:colOff>
      <xdr:row>13</xdr:row>
      <xdr:rowOff>57150</xdr:rowOff>
    </xdr:to>
    <xdr:pic>
      <xdr:nvPicPr>
        <xdr:cNvPr id="28676" name="Picture 4" descr="C:\Documents and Settings\Chris Albright\Desktop\AutoSum1.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1733550"/>
          <a:ext cx="1666875" cy="819150"/>
        </a:xfrm>
        <a:prstGeom prst="rect">
          <a:avLst/>
        </a:prstGeom>
        <a:noFill/>
      </xdr:spPr>
    </xdr:pic>
    <xdr:clientData/>
  </xdr:twoCellAnchor>
  <xdr:twoCellAnchor editAs="oneCell">
    <xdr:from>
      <xdr:col>14</xdr:col>
      <xdr:colOff>0</xdr:colOff>
      <xdr:row>9</xdr:row>
      <xdr:rowOff>0</xdr:rowOff>
    </xdr:from>
    <xdr:to>
      <xdr:col>17</xdr:col>
      <xdr:colOff>228600</xdr:colOff>
      <xdr:row>13</xdr:row>
      <xdr:rowOff>47625</xdr:rowOff>
    </xdr:to>
    <xdr:pic>
      <xdr:nvPicPr>
        <xdr:cNvPr id="28677" name="Picture 5" descr="C:\Documents and Settings\Chris Albright\Desktop\AutoSum2.gif"/>
        <xdr:cNvPicPr>
          <a:picLocks noChangeAspect="1" noChangeArrowheads="1"/>
        </xdr:cNvPicPr>
      </xdr:nvPicPr>
      <xdr:blipFill>
        <a:blip xmlns:r="http://schemas.openxmlformats.org/officeDocument/2006/relationships" r:embed="rId3" cstate="print"/>
        <a:srcRect/>
        <a:stretch>
          <a:fillRect/>
        </a:stretch>
      </xdr:blipFill>
      <xdr:spPr bwMode="auto">
        <a:xfrm>
          <a:off x="8534400" y="1733550"/>
          <a:ext cx="2057400" cy="809625"/>
        </a:xfrm>
        <a:prstGeom prst="rect">
          <a:avLst/>
        </a:prstGeom>
        <a:noFill/>
      </xdr:spPr>
    </xdr:pic>
    <xdr:clientData/>
  </xdr:twoCellAnchor>
  <xdr:twoCellAnchor>
    <xdr:from>
      <xdr:col>0</xdr:col>
      <xdr:colOff>0</xdr:colOff>
      <xdr:row>26</xdr:row>
      <xdr:rowOff>0</xdr:rowOff>
    </xdr:from>
    <xdr:to>
      <xdr:col>18</xdr:col>
      <xdr:colOff>523874</xdr:colOff>
      <xdr:row>28</xdr:row>
      <xdr:rowOff>161925</xdr:rowOff>
    </xdr:to>
    <xdr:sp macro="" textlink="">
      <xdr:nvSpPr>
        <xdr:cNvPr id="6" name="Rounded Rectangle 5">
          <a:hlinkClick xmlns:r="http://schemas.openxmlformats.org/officeDocument/2006/relationships" r:id="rId4"/>
        </xdr:cNvPr>
        <xdr:cNvSpPr/>
      </xdr:nvSpPr>
      <xdr:spPr>
        <a:xfrm>
          <a:off x="0" y="497205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17</xdr:row>
      <xdr:rowOff>152400</xdr:rowOff>
    </xdr:to>
    <xdr:sp macro="" textlink="">
      <xdr:nvSpPr>
        <xdr:cNvPr id="2" name="TextBox 1"/>
        <xdr:cNvSpPr txBox="1"/>
      </xdr:nvSpPr>
      <xdr:spPr>
        <a:xfrm>
          <a:off x="609600" y="381000"/>
          <a:ext cx="5483225" cy="30099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Often you set up a spreadsheet and then decide that you would rather have a portion of it transposed. That is, you would like to “turn it on its side,” so that rows become columns and vice versa. This is simple with one of Excel’s Paste options.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transpose a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a range that you want to transpose and press Ctrl-c to copy it. Then select the upper left cell of the range where you want the transposed version to go, select the Paste dropdown, and select the Transpose option (see to the right).</a:t>
          </a:r>
        </a:p>
        <a:p>
          <a:endParaRPr lang="en-US" sz="1100">
            <a:solidFill>
              <a:schemeClr val="dk1"/>
            </a:solidFill>
            <a:latin typeface="+mn-lt"/>
            <a:ea typeface="+mn-ea"/>
            <a:cs typeface="+mn-cs"/>
          </a:endParaRPr>
        </a:p>
        <a:p>
          <a:r>
            <a:rPr lang="en-US" sz="1100">
              <a:solidFill>
                <a:schemeClr val="dk1"/>
              </a:solidFill>
              <a:latin typeface="+mn-lt"/>
              <a:ea typeface="+mn-ea"/>
              <a:cs typeface="+mn-cs"/>
            </a:rPr>
            <a:t>Make sure there is enough room for the transposed version. For example, if the original range has 3 rows and 5 columns, the transposed version will have 5 rows and 3 columns. If you select cell D5, say, as the upper left cell for the transposed version, everything in the range D5:F9 will be overwritten by the transposed version.</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Transpose the range L5:O8 to a range with upper left cell L11.</a:t>
          </a:r>
        </a:p>
      </xdr:txBody>
    </xdr:sp>
    <xdr:clientData/>
  </xdr:twoCellAnchor>
  <xdr:twoCellAnchor editAs="oneCell">
    <xdr:from>
      <xdr:col>11</xdr:col>
      <xdr:colOff>0</xdr:colOff>
      <xdr:row>9</xdr:row>
      <xdr:rowOff>0</xdr:rowOff>
    </xdr:from>
    <xdr:to>
      <xdr:col>13</xdr:col>
      <xdr:colOff>228600</xdr:colOff>
      <xdr:row>22</xdr:row>
      <xdr:rowOff>95250</xdr:rowOff>
    </xdr:to>
    <xdr:pic>
      <xdr:nvPicPr>
        <xdr:cNvPr id="29697" name="Picture 1" descr="C:\Documents and Settings\Chris Albright\Desktop\Paste.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1714500"/>
          <a:ext cx="1447800" cy="2571750"/>
        </a:xfrm>
        <a:prstGeom prst="rect">
          <a:avLst/>
        </a:prstGeom>
        <a:noFill/>
      </xdr:spPr>
    </xdr:pic>
    <xdr:clientData/>
  </xdr:twoCellAnchor>
  <xdr:twoCellAnchor>
    <xdr:from>
      <xdr:col>13</xdr:col>
      <xdr:colOff>485776</xdr:colOff>
      <xdr:row>17</xdr:row>
      <xdr:rowOff>85725</xdr:rowOff>
    </xdr:from>
    <xdr:to>
      <xdr:col>14</xdr:col>
      <xdr:colOff>571501</xdr:colOff>
      <xdr:row>17</xdr:row>
      <xdr:rowOff>87313</xdr:rowOff>
    </xdr:to>
    <xdr:cxnSp macro="">
      <xdr:nvCxnSpPr>
        <xdr:cNvPr id="5" name="Straight Arrow Connector 4"/>
        <xdr:cNvCxnSpPr/>
      </xdr:nvCxnSpPr>
      <xdr:spPr>
        <a:xfrm rot="10800000">
          <a:off x="8410576" y="3324225"/>
          <a:ext cx="695325"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27</xdr:row>
      <xdr:rowOff>0</xdr:rowOff>
    </xdr:from>
    <xdr:to>
      <xdr:col>18</xdr:col>
      <xdr:colOff>523874</xdr:colOff>
      <xdr:row>29</xdr:row>
      <xdr:rowOff>161925</xdr:rowOff>
    </xdr:to>
    <xdr:sp macro="" textlink="">
      <xdr:nvSpPr>
        <xdr:cNvPr id="6" name="Rounded Rectangle 5">
          <a:hlinkClick xmlns:r="http://schemas.openxmlformats.org/officeDocument/2006/relationships" r:id="rId2"/>
        </xdr:cNvPr>
        <xdr:cNvSpPr/>
      </xdr:nvSpPr>
      <xdr:spPr>
        <a:xfrm>
          <a:off x="0" y="5143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3176</xdr:colOff>
      <xdr:row>1</xdr:row>
      <xdr:rowOff>190499</xdr:rowOff>
    </xdr:from>
    <xdr:to>
      <xdr:col>10</xdr:col>
      <xdr:colOff>19050</xdr:colOff>
      <xdr:row>11</xdr:row>
      <xdr:rowOff>9525</xdr:rowOff>
    </xdr:to>
    <xdr:sp macro="" textlink="">
      <xdr:nvSpPr>
        <xdr:cNvPr id="3" name="TextBox 2"/>
        <xdr:cNvSpPr txBox="1"/>
      </xdr:nvSpPr>
      <xdr:spPr>
        <a:xfrm>
          <a:off x="612776" y="380999"/>
          <a:ext cx="5502274" cy="1724026"/>
        </a:xfrm>
        <a:prstGeom prst="rect">
          <a:avLst/>
        </a:prstGeom>
        <a:solidFill>
          <a:schemeClr val="bg1">
            <a:shade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If Excel 2007 is your first exposure to Excel, you will love it. However, if you are used to Excel 2003 or an earlier version, you</a:t>
          </a:r>
          <a:r>
            <a:rPr lang="en-US" sz="1100" baseline="0"/>
            <a:t> wi</a:t>
          </a:r>
          <a:r>
            <a:rPr lang="en-US" sz="1100"/>
            <a:t>ll have some unlearning to do. There are several big changes in Excel 2007 and many smaller changes. The first big change is that worksheets are much bigger. You used to have about 65,000 rows and 256 columns. Now you have over a million rows and over 16,000 columns. You will hardly ever use this much space, but it’s available. Read</a:t>
          </a:r>
          <a:r>
            <a:rPr lang="en-US" sz="1100" baseline="0"/>
            <a:t> the next few worksheets for other significant changes.</a:t>
          </a:r>
        </a:p>
        <a:p>
          <a:endParaRPr lang="en-US" sz="1100" baseline="0"/>
        </a:p>
        <a:p>
          <a:r>
            <a:rPr lang="en-US" sz="1100" baseline="0"/>
            <a:t>By the way, I am not the only person who has written tips on getting used to Excel 2007. You might also want to check out some more tips at http://www.rondebruin.nl/tips.htm.</a:t>
          </a:r>
          <a:endParaRPr lang="en-US" sz="1100"/>
        </a:p>
      </xdr:txBody>
    </xdr:sp>
    <xdr:clientData/>
  </xdr:twoCellAnchor>
  <xdr:twoCellAnchor>
    <xdr:from>
      <xdr:col>0</xdr:col>
      <xdr:colOff>0</xdr:colOff>
      <xdr:row>14</xdr:row>
      <xdr:rowOff>0</xdr:rowOff>
    </xdr:from>
    <xdr:to>
      <xdr:col>18</xdr:col>
      <xdr:colOff>523874</xdr:colOff>
      <xdr:row>16</xdr:row>
      <xdr:rowOff>161925</xdr:rowOff>
    </xdr:to>
    <xdr:sp macro="" textlink="">
      <xdr:nvSpPr>
        <xdr:cNvPr id="4" name="Rounded Rectangle 3">
          <a:hlinkClick xmlns:r="http://schemas.openxmlformats.org/officeDocument/2006/relationships" r:id="rId1"/>
        </xdr:cNvPr>
        <xdr:cNvSpPr/>
      </xdr:nvSpPr>
      <xdr:spPr>
        <a:xfrm>
          <a:off x="0" y="266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19</xdr:row>
      <xdr:rowOff>0</xdr:rowOff>
    </xdr:to>
    <xdr:sp macro="" textlink="">
      <xdr:nvSpPr>
        <xdr:cNvPr id="2" name="TextBox 1"/>
        <xdr:cNvSpPr txBox="1"/>
      </xdr:nvSpPr>
      <xdr:spPr>
        <a:xfrm>
          <a:off x="609600" y="381000"/>
          <a:ext cx="5483225" cy="32385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Range names are extremely useful for making your formulas more understandable. After all, which formula makes more sense: </a:t>
          </a:r>
          <a:r>
            <a:rPr lang="en-US" sz="1100" b="1">
              <a:solidFill>
                <a:schemeClr val="dk1"/>
              </a:solidFill>
              <a:latin typeface="+mn-lt"/>
              <a:ea typeface="+mn-ea"/>
              <a:cs typeface="+mn-cs"/>
            </a:rPr>
            <a:t>=B20-B21</a:t>
          </a:r>
          <a:r>
            <a:rPr lang="en-US" sz="1100">
              <a:solidFill>
                <a:schemeClr val="dk1"/>
              </a:solidFill>
              <a:latin typeface="+mn-lt"/>
              <a:ea typeface="+mn-ea"/>
              <a:cs typeface="+mn-cs"/>
            </a:rPr>
            <a:t> or </a:t>
          </a:r>
          <a:r>
            <a:rPr lang="en-US" sz="1100" b="1">
              <a:solidFill>
                <a:schemeClr val="dk1"/>
              </a:solidFill>
              <a:latin typeface="+mn-lt"/>
              <a:ea typeface="+mn-ea"/>
              <a:cs typeface="+mn-cs"/>
            </a:rPr>
            <a:t>=Revenue-Cost</a:t>
          </a:r>
          <a:r>
            <a:rPr lang="en-US" sz="1100">
              <a:solidFill>
                <a:schemeClr val="dk1"/>
              </a:solidFill>
              <a:latin typeface="+mn-lt"/>
              <a:ea typeface="+mn-ea"/>
              <a:cs typeface="+mn-cs"/>
            </a:rPr>
            <a:t>? Efficient use of range names takes some experience, but here are a few useful tips.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create a range name:</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a range that you want to name. Then type the desired range name in the upper left “name box” on the screen. (This box is just above the column A heading. It usually shows the cell address, such as A1, where the cursor is. See to the right.) Make sure</a:t>
          </a:r>
          <a:r>
            <a:rPr lang="en-US" sz="1100" baseline="0">
              <a:solidFill>
                <a:schemeClr val="dk1"/>
              </a:solidFill>
              <a:latin typeface="+mn-lt"/>
              <a:ea typeface="+mn-ea"/>
              <a:cs typeface="+mn-cs"/>
            </a:rPr>
            <a:t> you press Enter after typing the range name; otherwise, the name you type won't "stick."</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Many useful range name options appear in the Defined Names</a:t>
          </a:r>
          <a:r>
            <a:rPr lang="en-US" sz="1100" baseline="0">
              <a:solidFill>
                <a:schemeClr val="dk1"/>
              </a:solidFill>
              <a:latin typeface="+mn-lt"/>
              <a:ea typeface="+mn-ea"/>
              <a:cs typeface="+mn-cs"/>
            </a:rPr>
            <a:t> group on the Formulas ribbon (see to the right). </a:t>
          </a:r>
          <a:r>
            <a:rPr lang="en-US" sz="1100">
              <a:solidFill>
                <a:schemeClr val="dk1"/>
              </a:solidFill>
              <a:latin typeface="+mn-lt"/>
              <a:ea typeface="+mn-ea"/>
              <a:cs typeface="+mn-cs"/>
            </a:rPr>
            <a:t>For example, you can use the </a:t>
          </a:r>
          <a:r>
            <a:rPr lang="en-US" sz="1100" b="1">
              <a:solidFill>
                <a:schemeClr val="dk1"/>
              </a:solidFill>
              <a:latin typeface="+mn-lt"/>
              <a:ea typeface="+mn-ea"/>
              <a:cs typeface="+mn-cs"/>
            </a:rPr>
            <a:t>Define Name </a:t>
          </a:r>
          <a:r>
            <a:rPr lang="en-US" sz="1100">
              <a:solidFill>
                <a:schemeClr val="dk1"/>
              </a:solidFill>
              <a:latin typeface="+mn-lt"/>
              <a:ea typeface="+mn-ea"/>
              <a:cs typeface="+mn-cs"/>
            </a:rPr>
            <a:t>option to name a range. Typing the range name in the name box is quicker and more intuitive, but the buttons</a:t>
          </a:r>
          <a:r>
            <a:rPr lang="en-US" sz="1100" baseline="0">
              <a:solidFill>
                <a:schemeClr val="dk1"/>
              </a:solidFill>
              <a:latin typeface="+mn-lt"/>
              <a:ea typeface="+mn-ea"/>
              <a:cs typeface="+mn-cs"/>
            </a:rPr>
            <a:t> in the Defined Names group give you many more options</a:t>
          </a:r>
          <a:r>
            <a:rPr lang="en-US" sz="1100">
              <a:solidFill>
                <a:schemeClr val="dk1"/>
              </a:solidFill>
              <a:latin typeface="+mn-lt"/>
              <a:ea typeface="+mn-ea"/>
              <a:cs typeface="+mn-cs"/>
            </a:rPr>
            <a:t>. By the way, range names are not case sensitive, so that Revenue, revenue, and REVENUE can be used interchangeably.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Name the rectangular range containing the numbers Data.</a:t>
          </a:r>
        </a:p>
      </xdr:txBody>
    </xdr:sp>
    <xdr:clientData/>
  </xdr:twoCellAnchor>
  <xdr:twoCellAnchor>
    <xdr:from>
      <xdr:col>1</xdr:col>
      <xdr:colOff>0</xdr:colOff>
      <xdr:row>20</xdr:row>
      <xdr:rowOff>9526</xdr:rowOff>
    </xdr:from>
    <xdr:to>
      <xdr:col>9</xdr:col>
      <xdr:colOff>606425</xdr:colOff>
      <xdr:row>31</xdr:row>
      <xdr:rowOff>0</xdr:rowOff>
    </xdr:to>
    <xdr:sp macro="" textlink="">
      <xdr:nvSpPr>
        <xdr:cNvPr id="3" name="TextBox 2"/>
        <xdr:cNvSpPr txBox="1"/>
      </xdr:nvSpPr>
      <xdr:spPr>
        <a:xfrm>
          <a:off x="609600" y="3819526"/>
          <a:ext cx="5483225" cy="20859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a:t>
          </a:r>
          <a:r>
            <a:rPr lang="en-US" sz="1100" baseline="0">
              <a:solidFill>
                <a:schemeClr val="dk1"/>
              </a:solidFill>
              <a:latin typeface="+mn-lt"/>
              <a:ea typeface="+mn-ea"/>
              <a:cs typeface="+mn-cs"/>
            </a:rPr>
            <a:t> manage range names, you should use the Name Manager on the Formulas ribbon. This enables you to modify or delete a range name.</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modify or delete a range name:</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a:t>
          </a:r>
          <a:r>
            <a:rPr lang="en-US" sz="1100" b="1">
              <a:solidFill>
                <a:schemeClr val="dk1"/>
              </a:solidFill>
              <a:latin typeface="+mn-lt"/>
              <a:ea typeface="+mn-ea"/>
              <a:cs typeface="+mn-cs"/>
            </a:rPr>
            <a:t>Name Manager </a:t>
          </a:r>
          <a:r>
            <a:rPr lang="en-US" sz="1100">
              <a:solidFill>
                <a:schemeClr val="dk1"/>
              </a:solidFill>
              <a:latin typeface="+mn-lt"/>
              <a:ea typeface="+mn-ea"/>
              <a:cs typeface="+mn-cs"/>
            </a:rPr>
            <a:t>on the Formulas ribbon. This shows a list of all range names in your workbook (see to the right). Click on the one you want to modify or delete. Then click on Edit or Delete. Note that if you click on Edit, you can change the name and/or the range that the name refers to.</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Try it</a:t>
          </a:r>
          <a:r>
            <a:rPr lang="en-US" sz="1100" b="0" baseline="0">
              <a:solidFill>
                <a:schemeClr val="dk1"/>
              </a:solidFill>
              <a:latin typeface="+mn-lt"/>
              <a:ea typeface="+mn-ea"/>
              <a:cs typeface="+mn-cs"/>
            </a:rPr>
            <a:t>! Rename the above range of numbers as MyData. Then delete the MyData range name.</a:t>
          </a:r>
          <a:endParaRPr lang="en-US" sz="1100" b="0">
            <a:solidFill>
              <a:schemeClr val="dk1"/>
            </a:solidFill>
            <a:latin typeface="+mn-lt"/>
            <a:ea typeface="+mn-ea"/>
            <a:cs typeface="+mn-cs"/>
          </a:endParaRPr>
        </a:p>
      </xdr:txBody>
    </xdr:sp>
    <xdr:clientData/>
  </xdr:twoCellAnchor>
  <xdr:twoCellAnchor>
    <xdr:from>
      <xdr:col>1</xdr:col>
      <xdr:colOff>0</xdr:colOff>
      <xdr:row>32</xdr:row>
      <xdr:rowOff>0</xdr:rowOff>
    </xdr:from>
    <xdr:to>
      <xdr:col>9</xdr:col>
      <xdr:colOff>606425</xdr:colOff>
      <xdr:row>46</xdr:row>
      <xdr:rowOff>38099</xdr:rowOff>
    </xdr:to>
    <xdr:sp macro="" textlink="">
      <xdr:nvSpPr>
        <xdr:cNvPr id="4" name="TextBox 3"/>
        <xdr:cNvSpPr txBox="1"/>
      </xdr:nvSpPr>
      <xdr:spPr>
        <a:xfrm>
          <a:off x="609600" y="6096000"/>
          <a:ext cx="5483225" cy="270509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you have the labels such as Revenue, Cost, and Profit in some range, and you would like the adjacent cells (which will contain the values of revenue, cost, and profit) to have these range names. There is a quick way to do this.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create range names from adjacent labels:</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the range consisting of the labels </a:t>
          </a:r>
          <a:r>
            <a:rPr lang="en-US" sz="1100" i="1">
              <a:solidFill>
                <a:schemeClr val="dk1"/>
              </a:solidFill>
              <a:latin typeface="+mn-lt"/>
              <a:ea typeface="+mn-ea"/>
              <a:cs typeface="+mn-cs"/>
            </a:rPr>
            <a:t>and</a:t>
          </a:r>
          <a:r>
            <a:rPr lang="en-US" sz="1100">
              <a:solidFill>
                <a:schemeClr val="dk1"/>
              </a:solidFill>
              <a:latin typeface="+mn-lt"/>
              <a:ea typeface="+mn-ea"/>
              <a:cs typeface="+mn-cs"/>
            </a:rPr>
            <a:t> the cells to be named. Then click on the </a:t>
          </a:r>
          <a:r>
            <a:rPr lang="en-US" sz="1100" b="1">
              <a:solidFill>
                <a:schemeClr val="dk1"/>
              </a:solidFill>
              <a:latin typeface="+mn-lt"/>
              <a:ea typeface="+mn-ea"/>
              <a:cs typeface="+mn-cs"/>
            </a:rPr>
            <a:t>Create from Selection</a:t>
          </a:r>
          <a:r>
            <a:rPr lang="en-US" sz="1100">
              <a:solidFill>
                <a:schemeClr val="dk1"/>
              </a:solidFill>
              <a:latin typeface="+mn-lt"/>
              <a:ea typeface="+mn-ea"/>
              <a:cs typeface="+mn-cs"/>
            </a:rPr>
            <a:t> button in the Defined Names group on the Formulas ribbon. In the resulting dialog box, make sure the appropriate option (in this case, Left Column) is checked, and click on OK.</a:t>
          </a:r>
        </a:p>
        <a:p>
          <a:endParaRPr lang="en-US" sz="1100">
            <a:solidFill>
              <a:schemeClr val="dk1"/>
            </a:solidFill>
            <a:latin typeface="+mn-lt"/>
            <a:ea typeface="+mn-ea"/>
            <a:cs typeface="+mn-cs"/>
          </a:endParaRPr>
        </a:p>
        <a:p>
          <a:r>
            <a:rPr lang="en-US" sz="1100">
              <a:solidFill>
                <a:schemeClr val="dk1"/>
              </a:solidFill>
              <a:latin typeface="+mn-lt"/>
              <a:ea typeface="+mn-ea"/>
              <a:cs typeface="+mn-cs"/>
            </a:rPr>
            <a:t>Excel tries, usually successfully, to guess where the labels are that you want to use as range names (see the screenshot to the right). You can always override its guess.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Name the ranges P34:P39, Q34:Q39, and so on according to the labels in row 33.</a:t>
          </a:r>
        </a:p>
      </xdr:txBody>
    </xdr:sp>
    <xdr:clientData/>
  </xdr:twoCellAnchor>
  <xdr:twoCellAnchor>
    <xdr:from>
      <xdr:col>0</xdr:col>
      <xdr:colOff>600075</xdr:colOff>
      <xdr:row>47</xdr:row>
      <xdr:rowOff>9526</xdr:rowOff>
    </xdr:from>
    <xdr:to>
      <xdr:col>9</xdr:col>
      <xdr:colOff>596900</xdr:colOff>
      <xdr:row>59</xdr:row>
      <xdr:rowOff>123826</xdr:rowOff>
    </xdr:to>
    <xdr:sp macro="" textlink="">
      <xdr:nvSpPr>
        <xdr:cNvPr id="5" name="TextBox 4"/>
        <xdr:cNvSpPr txBox="1"/>
      </xdr:nvSpPr>
      <xdr:spPr>
        <a:xfrm>
          <a:off x="600075" y="8963026"/>
          <a:ext cx="5483225" cy="24003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Sometimes you enter a formula using cell addresses, such as </a:t>
          </a:r>
          <a:r>
            <a:rPr lang="en-US" sz="1100" b="1">
              <a:solidFill>
                <a:schemeClr val="dk1"/>
              </a:solidFill>
              <a:latin typeface="+mn-lt"/>
              <a:ea typeface="+mn-ea"/>
              <a:cs typeface="+mn-cs"/>
            </a:rPr>
            <a:t>=B20-B21</a:t>
          </a:r>
          <a:r>
            <a:rPr lang="en-US" sz="1100">
              <a:solidFill>
                <a:schemeClr val="dk1"/>
              </a:solidFill>
              <a:latin typeface="+mn-lt"/>
              <a:ea typeface="+mn-ea"/>
              <a:cs typeface="+mn-cs"/>
            </a:rPr>
            <a:t>. Later, you name B20 as Revenue and B21 as Cost. The formula does </a:t>
          </a:r>
          <a:r>
            <a:rPr lang="en-US" sz="1100" i="1">
              <a:solidFill>
                <a:schemeClr val="dk1"/>
              </a:solidFill>
              <a:latin typeface="+mn-lt"/>
              <a:ea typeface="+mn-ea"/>
              <a:cs typeface="+mn-cs"/>
            </a:rPr>
            <a:t>not</a:t>
          </a:r>
          <a:r>
            <a:rPr lang="en-US" sz="1100">
              <a:solidFill>
                <a:schemeClr val="dk1"/>
              </a:solidFill>
              <a:latin typeface="+mn-lt"/>
              <a:ea typeface="+mn-ea"/>
              <a:cs typeface="+mn-cs"/>
            </a:rPr>
            <a:t> change to </a:t>
          </a:r>
          <a:r>
            <a:rPr lang="en-US" sz="1100" b="1">
              <a:solidFill>
                <a:schemeClr val="dk1"/>
              </a:solidFill>
              <a:latin typeface="+mn-lt"/>
              <a:ea typeface="+mn-ea"/>
              <a:cs typeface="+mn-cs"/>
            </a:rPr>
            <a:t>=Revenue-Cost</a:t>
          </a:r>
          <a:r>
            <a:rPr lang="en-US" sz="1100">
              <a:solidFill>
                <a:schemeClr val="dk1"/>
              </a:solidFill>
              <a:latin typeface="+mn-lt"/>
              <a:ea typeface="+mn-ea"/>
              <a:cs typeface="+mn-cs"/>
            </a:rPr>
            <a:t> automatically. However, you can make it change (and hence become more readable) as follows.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apply existing range names to a formula:</a:t>
          </a:r>
        </a:p>
        <a:p>
          <a:endParaRPr lang="en-US" sz="1100">
            <a:solidFill>
              <a:schemeClr val="dk1"/>
            </a:solidFill>
            <a:latin typeface="+mn-lt"/>
            <a:ea typeface="+mn-ea"/>
            <a:cs typeface="+mn-cs"/>
          </a:endParaRPr>
        </a:p>
        <a:p>
          <a:r>
            <a:rPr lang="en-US" sz="1100">
              <a:solidFill>
                <a:schemeClr val="dk1"/>
              </a:solidFill>
              <a:latin typeface="+mn-lt"/>
              <a:ea typeface="+mn-ea"/>
              <a:cs typeface="+mn-cs"/>
            </a:rPr>
            <a:t>Highlight</a:t>
          </a:r>
          <a:r>
            <a:rPr lang="en-US" sz="1100" baseline="0">
              <a:solidFill>
                <a:schemeClr val="dk1"/>
              </a:solidFill>
              <a:latin typeface="+mn-lt"/>
              <a:ea typeface="+mn-ea"/>
              <a:cs typeface="+mn-cs"/>
            </a:rPr>
            <a:t> the formula, and select </a:t>
          </a:r>
          <a:r>
            <a:rPr lang="en-US" sz="1100" b="1" baseline="0">
              <a:solidFill>
                <a:schemeClr val="dk1"/>
              </a:solidFill>
              <a:latin typeface="+mn-lt"/>
              <a:ea typeface="+mn-ea"/>
              <a:cs typeface="+mn-cs"/>
            </a:rPr>
            <a:t>Apply Names </a:t>
          </a:r>
          <a:r>
            <a:rPr lang="en-US" sz="1100" baseline="0">
              <a:solidFill>
                <a:schemeClr val="dk1"/>
              </a:solidFill>
              <a:latin typeface="+mn-lt"/>
              <a:ea typeface="+mn-ea"/>
              <a:cs typeface="+mn-cs"/>
            </a:rPr>
            <a:t>from the Define Name dropdown in the Defined Names group (see to the right). Then highlight all range names that apply to this formula. (Actually, you can highlight </a:t>
          </a:r>
          <a:r>
            <a:rPr lang="en-US" sz="1100" i="1" baseline="0">
              <a:solidFill>
                <a:schemeClr val="dk1"/>
              </a:solidFill>
              <a:latin typeface="+mn-lt"/>
              <a:ea typeface="+mn-ea"/>
              <a:cs typeface="+mn-cs"/>
            </a:rPr>
            <a:t>several</a:t>
          </a:r>
          <a:r>
            <a:rPr lang="en-US" sz="1100" baseline="0">
              <a:solidFill>
                <a:schemeClr val="dk1"/>
              </a:solidFill>
              <a:latin typeface="+mn-lt"/>
              <a:ea typeface="+mn-ea"/>
              <a:cs typeface="+mn-cs"/>
            </a:rPr>
            <a:t> formulas and apply range names to them all at once.)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You should now have the range names UnitsSold and Revenue for the ranges M34:M39 and O34:O39. Apply these to the SUM formulas in cells M40 and O40.</a:t>
          </a:r>
          <a:endParaRPr lang="en-US" sz="1100" b="0">
            <a:solidFill>
              <a:schemeClr val="dk1"/>
            </a:solidFill>
            <a:latin typeface="+mn-lt"/>
            <a:ea typeface="+mn-ea"/>
            <a:cs typeface="+mn-cs"/>
          </a:endParaRPr>
        </a:p>
      </xdr:txBody>
    </xdr:sp>
    <xdr:clientData/>
  </xdr:twoCellAnchor>
  <xdr:twoCellAnchor>
    <xdr:from>
      <xdr:col>1</xdr:col>
      <xdr:colOff>0</xdr:colOff>
      <xdr:row>61</xdr:row>
      <xdr:rowOff>1</xdr:rowOff>
    </xdr:from>
    <xdr:to>
      <xdr:col>9</xdr:col>
      <xdr:colOff>606425</xdr:colOff>
      <xdr:row>70</xdr:row>
      <xdr:rowOff>19050</xdr:rowOff>
    </xdr:to>
    <xdr:sp macro="" textlink="">
      <xdr:nvSpPr>
        <xdr:cNvPr id="6" name="TextBox 5"/>
        <xdr:cNvSpPr txBox="1"/>
      </xdr:nvSpPr>
      <xdr:spPr>
        <a:xfrm>
          <a:off x="609600" y="11620501"/>
          <a:ext cx="5483225" cy="17335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you have many range names, it is often useful to show a list of them and the range</a:t>
          </a:r>
          <a:r>
            <a:rPr lang="en-US" sz="1100" baseline="0">
              <a:solidFill>
                <a:schemeClr val="dk1"/>
              </a:solidFill>
              <a:latin typeface="+mn-lt"/>
              <a:ea typeface="+mn-ea"/>
              <a:cs typeface="+mn-cs"/>
            </a:rPr>
            <a:t> addresses they apply to.</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paste a list of all range names on a worksheet:</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a cell with plenty of blank space below it, select the </a:t>
          </a:r>
          <a:r>
            <a:rPr lang="en-US" sz="1100" b="1">
              <a:solidFill>
                <a:schemeClr val="dk1"/>
              </a:solidFill>
              <a:latin typeface="+mn-lt"/>
              <a:ea typeface="+mn-ea"/>
              <a:cs typeface="+mn-cs"/>
            </a:rPr>
            <a:t>Use in Formula </a:t>
          </a:r>
          <a:r>
            <a:rPr lang="en-US" sz="1100">
              <a:solidFill>
                <a:schemeClr val="dk1"/>
              </a:solidFill>
              <a:latin typeface="+mn-lt"/>
              <a:ea typeface="+mn-ea"/>
              <a:cs typeface="+mn-cs"/>
            </a:rPr>
            <a:t>dropdown in the Defined Names group, and click on the </a:t>
          </a:r>
          <a:r>
            <a:rPr lang="en-US" sz="1100" b="1">
              <a:solidFill>
                <a:schemeClr val="dk1"/>
              </a:solidFill>
              <a:latin typeface="+mn-lt"/>
              <a:ea typeface="+mn-ea"/>
              <a:cs typeface="+mn-cs"/>
            </a:rPr>
            <a:t>Paste Names </a:t>
          </a:r>
          <a:r>
            <a:rPr lang="en-US" sz="1100">
              <a:solidFill>
                <a:schemeClr val="dk1"/>
              </a:solidFill>
              <a:latin typeface="+mn-lt"/>
              <a:ea typeface="+mn-ea"/>
              <a:cs typeface="+mn-cs"/>
            </a:rPr>
            <a:t>option.</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Paste a list of all range names, starting in cell P63.</a:t>
          </a:r>
        </a:p>
      </xdr:txBody>
    </xdr:sp>
    <xdr:clientData/>
  </xdr:twoCellAnchor>
  <xdr:twoCellAnchor editAs="oneCell">
    <xdr:from>
      <xdr:col>11</xdr:col>
      <xdr:colOff>0</xdr:colOff>
      <xdr:row>10</xdr:row>
      <xdr:rowOff>0</xdr:rowOff>
    </xdr:from>
    <xdr:to>
      <xdr:col>14</xdr:col>
      <xdr:colOff>495300</xdr:colOff>
      <xdr:row>11</xdr:row>
      <xdr:rowOff>66675</xdr:rowOff>
    </xdr:to>
    <xdr:pic>
      <xdr:nvPicPr>
        <xdr:cNvPr id="30721" name="Picture 1" descr="C:\Documents and Settings\Chris Albright\Desktop\NameBox.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1905000"/>
          <a:ext cx="2324100" cy="257175"/>
        </a:xfrm>
        <a:prstGeom prst="rect">
          <a:avLst/>
        </a:prstGeom>
        <a:noFill/>
      </xdr:spPr>
    </xdr:pic>
    <xdr:clientData/>
  </xdr:twoCellAnchor>
  <xdr:twoCellAnchor editAs="oneCell">
    <xdr:from>
      <xdr:col>11</xdr:col>
      <xdr:colOff>0</xdr:colOff>
      <xdr:row>13</xdr:row>
      <xdr:rowOff>0</xdr:rowOff>
    </xdr:from>
    <xdr:to>
      <xdr:col>14</xdr:col>
      <xdr:colOff>47625</xdr:colOff>
      <xdr:row>17</xdr:row>
      <xdr:rowOff>66675</xdr:rowOff>
    </xdr:to>
    <xdr:pic>
      <xdr:nvPicPr>
        <xdr:cNvPr id="30722" name="Picture 2" descr="C:\Documents and Settings\Chris Albright\Desktop\DefinedNames.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2476500"/>
          <a:ext cx="1876425" cy="828675"/>
        </a:xfrm>
        <a:prstGeom prst="rect">
          <a:avLst/>
        </a:prstGeom>
        <a:noFill/>
      </xdr:spPr>
    </xdr:pic>
    <xdr:clientData/>
  </xdr:twoCellAnchor>
  <xdr:twoCellAnchor editAs="oneCell">
    <xdr:from>
      <xdr:col>11</xdr:col>
      <xdr:colOff>9525</xdr:colOff>
      <xdr:row>19</xdr:row>
      <xdr:rowOff>1</xdr:rowOff>
    </xdr:from>
    <xdr:to>
      <xdr:col>16</xdr:col>
      <xdr:colOff>495300</xdr:colOff>
      <xdr:row>31</xdr:row>
      <xdr:rowOff>14601</xdr:rowOff>
    </xdr:to>
    <xdr:pic>
      <xdr:nvPicPr>
        <xdr:cNvPr id="30724" name="Picture 4" descr="C:\Documents and Settings\Chris Albright\Desktop\NameManager.gif"/>
        <xdr:cNvPicPr>
          <a:picLocks noChangeAspect="1" noChangeArrowheads="1"/>
        </xdr:cNvPicPr>
      </xdr:nvPicPr>
      <xdr:blipFill>
        <a:blip xmlns:r="http://schemas.openxmlformats.org/officeDocument/2006/relationships" r:embed="rId3" cstate="print"/>
        <a:srcRect/>
        <a:stretch>
          <a:fillRect/>
        </a:stretch>
      </xdr:blipFill>
      <xdr:spPr bwMode="auto">
        <a:xfrm>
          <a:off x="6715125" y="3619501"/>
          <a:ext cx="3533775" cy="2300600"/>
        </a:xfrm>
        <a:prstGeom prst="rect">
          <a:avLst/>
        </a:prstGeom>
        <a:noFill/>
      </xdr:spPr>
    </xdr:pic>
    <xdr:clientData/>
  </xdr:twoCellAnchor>
  <xdr:twoCellAnchor editAs="oneCell">
    <xdr:from>
      <xdr:col>11</xdr:col>
      <xdr:colOff>0</xdr:colOff>
      <xdr:row>50</xdr:row>
      <xdr:rowOff>0</xdr:rowOff>
    </xdr:from>
    <xdr:to>
      <xdr:col>14</xdr:col>
      <xdr:colOff>38100</xdr:colOff>
      <xdr:row>54</xdr:row>
      <xdr:rowOff>57150</xdr:rowOff>
    </xdr:to>
    <xdr:pic>
      <xdr:nvPicPr>
        <xdr:cNvPr id="30726" name="Picture 6" descr="C:\Documents and Settings\Chris Albright\Desktop\ApplyNames.gif"/>
        <xdr:cNvPicPr>
          <a:picLocks noChangeAspect="1" noChangeArrowheads="1"/>
        </xdr:cNvPicPr>
      </xdr:nvPicPr>
      <xdr:blipFill>
        <a:blip xmlns:r="http://schemas.openxmlformats.org/officeDocument/2006/relationships" r:embed="rId4" cstate="print"/>
        <a:srcRect/>
        <a:stretch>
          <a:fillRect/>
        </a:stretch>
      </xdr:blipFill>
      <xdr:spPr bwMode="auto">
        <a:xfrm>
          <a:off x="6705600" y="9525000"/>
          <a:ext cx="1866900" cy="819150"/>
        </a:xfrm>
        <a:prstGeom prst="rect">
          <a:avLst/>
        </a:prstGeom>
        <a:noFill/>
      </xdr:spPr>
    </xdr:pic>
    <xdr:clientData/>
  </xdr:twoCellAnchor>
  <xdr:twoCellAnchor editAs="oneCell">
    <xdr:from>
      <xdr:col>11</xdr:col>
      <xdr:colOff>0</xdr:colOff>
      <xdr:row>61</xdr:row>
      <xdr:rowOff>0</xdr:rowOff>
    </xdr:from>
    <xdr:to>
      <xdr:col>14</xdr:col>
      <xdr:colOff>38100</xdr:colOff>
      <xdr:row>67</xdr:row>
      <xdr:rowOff>38100</xdr:rowOff>
    </xdr:to>
    <xdr:pic>
      <xdr:nvPicPr>
        <xdr:cNvPr id="30727" name="Picture 7" descr="C:\Documents and Settings\Chris Albright\Desktop\PasteNames.gif"/>
        <xdr:cNvPicPr>
          <a:picLocks noChangeAspect="1" noChangeArrowheads="1"/>
        </xdr:cNvPicPr>
      </xdr:nvPicPr>
      <xdr:blipFill>
        <a:blip xmlns:r="http://schemas.openxmlformats.org/officeDocument/2006/relationships" r:embed="rId5" cstate="print"/>
        <a:srcRect/>
        <a:stretch>
          <a:fillRect/>
        </a:stretch>
      </xdr:blipFill>
      <xdr:spPr bwMode="auto">
        <a:xfrm>
          <a:off x="6705600" y="11620500"/>
          <a:ext cx="1866900" cy="1181100"/>
        </a:xfrm>
        <a:prstGeom prst="rect">
          <a:avLst/>
        </a:prstGeom>
        <a:noFill/>
      </xdr:spPr>
    </xdr:pic>
    <xdr:clientData/>
  </xdr:twoCellAnchor>
  <xdr:twoCellAnchor editAs="oneCell">
    <xdr:from>
      <xdr:col>11</xdr:col>
      <xdr:colOff>1</xdr:colOff>
      <xdr:row>32</xdr:row>
      <xdr:rowOff>0</xdr:rowOff>
    </xdr:from>
    <xdr:to>
      <xdr:col>14</xdr:col>
      <xdr:colOff>306995</xdr:colOff>
      <xdr:row>40</xdr:row>
      <xdr:rowOff>66675</xdr:rowOff>
    </xdr:to>
    <xdr:pic>
      <xdr:nvPicPr>
        <xdr:cNvPr id="30728" name="Picture 8" descr="C:\Documents and Settings\Chris Albright\Desktop\CreateFromSelection.gif"/>
        <xdr:cNvPicPr>
          <a:picLocks noChangeAspect="1" noChangeArrowheads="1"/>
        </xdr:cNvPicPr>
      </xdr:nvPicPr>
      <xdr:blipFill>
        <a:blip xmlns:r="http://schemas.openxmlformats.org/officeDocument/2006/relationships" r:embed="rId6" cstate="print"/>
        <a:srcRect/>
        <a:stretch>
          <a:fillRect/>
        </a:stretch>
      </xdr:blipFill>
      <xdr:spPr bwMode="auto">
        <a:xfrm>
          <a:off x="6705601" y="6096000"/>
          <a:ext cx="2135794" cy="1590675"/>
        </a:xfrm>
        <a:prstGeom prst="rect">
          <a:avLst/>
        </a:prstGeom>
        <a:noFill/>
      </xdr:spPr>
    </xdr:pic>
    <xdr:clientData/>
  </xdr:twoCellAnchor>
  <xdr:twoCellAnchor>
    <xdr:from>
      <xdr:col>0</xdr:col>
      <xdr:colOff>0</xdr:colOff>
      <xdr:row>72</xdr:row>
      <xdr:rowOff>0</xdr:rowOff>
    </xdr:from>
    <xdr:to>
      <xdr:col>18</xdr:col>
      <xdr:colOff>523874</xdr:colOff>
      <xdr:row>74</xdr:row>
      <xdr:rowOff>161925</xdr:rowOff>
    </xdr:to>
    <xdr:sp macro="" textlink="">
      <xdr:nvSpPr>
        <xdr:cNvPr id="13" name="Rounded Rectangle 12">
          <a:hlinkClick xmlns:r="http://schemas.openxmlformats.org/officeDocument/2006/relationships" r:id="rId7"/>
        </xdr:cNvPr>
        <xdr:cNvSpPr/>
      </xdr:nvSpPr>
      <xdr:spPr>
        <a:xfrm>
          <a:off x="0" y="13716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xdr:row>
      <xdr:rowOff>190497</xdr:rowOff>
    </xdr:from>
    <xdr:to>
      <xdr:col>9</xdr:col>
      <xdr:colOff>606425</xdr:colOff>
      <xdr:row>27</xdr:row>
      <xdr:rowOff>9524</xdr:rowOff>
    </xdr:to>
    <xdr:sp macro="" textlink="">
      <xdr:nvSpPr>
        <xdr:cNvPr id="2" name="TextBox 1"/>
        <xdr:cNvSpPr txBox="1"/>
      </xdr:nvSpPr>
      <xdr:spPr>
        <a:xfrm>
          <a:off x="609600" y="380997"/>
          <a:ext cx="5483225" cy="477202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Printing Excel worksheets</a:t>
          </a:r>
          <a:r>
            <a:rPr lang="en-US" sz="1100" baseline="0">
              <a:solidFill>
                <a:schemeClr val="dk1"/>
              </a:solidFill>
              <a:latin typeface="+mn-lt"/>
              <a:ea typeface="+mn-ea"/>
              <a:cs typeface="+mn-cs"/>
            </a:rPr>
            <a:t> is easy -- well, sort of. If you want to print a worksheet, activate it and press Ctrl-p. This brings up the dialog box to the right, showing the printer and a number of settings. You can simply click on OK and hope for the best. However, as you have probably experienced, the printout might not be what you want. There might be too many pieces of paper printed, and they might be broken into pages in an unappealing way.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You can gain a lot more control over printing by first visiting the Page Setup dialog box. You get this dialog box from the Page Layout ribbon by clicking on the little arrow at the bottom right of the Page Setup group. (You can try the other buttons in this group, but I like the Page Setup dialog box, which is unchanged from previous versions of Excel.) The Page Setup dialog box has four tabs, two of which are shown below. Here are some comments/suggestions.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The Page tab allows you to choose between Portrait and Landscape. In the Scaling section, you can change the settings to get a better fit to the paper. If I don't have too much on a worksheet, I tend to select the "Fit to" option and let everything else as is. Then I am assured that my selected Print area (see next point) will be printed on a single piece of paper.</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2. The Sheet tab lets you specify the Print area you want printed. You can also specify whether you want Gridlines and/or Row and column headings to show.</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So experiment with these (and many other ) print options. You </a:t>
          </a:r>
          <a:r>
            <a:rPr lang="en-US" sz="1100" i="1" baseline="0">
              <a:solidFill>
                <a:schemeClr val="dk1"/>
              </a:solidFill>
              <a:latin typeface="+mn-lt"/>
              <a:ea typeface="+mn-ea"/>
              <a:cs typeface="+mn-cs"/>
            </a:rPr>
            <a:t>do </a:t>
          </a:r>
          <a:r>
            <a:rPr lang="en-US" sz="1100" i="0" baseline="0">
              <a:solidFill>
                <a:schemeClr val="dk1"/>
              </a:solidFill>
              <a:latin typeface="+mn-lt"/>
              <a:ea typeface="+mn-ea"/>
              <a:cs typeface="+mn-cs"/>
            </a:rPr>
            <a:t>have a lot of control over what is printed and how it looks on the paper. Save some trees!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By the way, you might sometimes find that certain objects like text boxes, buttons, and arrows do not get printed. To remedy this, right-click on the object, select Size and Properties, and click on the Properties tab. This contains a "Print object" option that you can check or uncheck.</a:t>
          </a:r>
          <a:endParaRPr lang="en-US" sz="1100" baseline="0">
            <a:solidFill>
              <a:schemeClr val="dk1"/>
            </a:solidFill>
            <a:latin typeface="+mn-lt"/>
            <a:ea typeface="+mn-ea"/>
            <a:cs typeface="+mn-cs"/>
          </a:endParaRPr>
        </a:p>
        <a:p>
          <a:endParaRPr lang="en-US"/>
        </a:p>
      </xdr:txBody>
    </xdr:sp>
    <xdr:clientData/>
  </xdr:twoCellAnchor>
  <xdr:twoCellAnchor editAs="oneCell">
    <xdr:from>
      <xdr:col>11</xdr:col>
      <xdr:colOff>0</xdr:colOff>
      <xdr:row>2</xdr:row>
      <xdr:rowOff>0</xdr:rowOff>
    </xdr:from>
    <xdr:to>
      <xdr:col>18</xdr:col>
      <xdr:colOff>361950</xdr:colOff>
      <xdr:row>20</xdr:row>
      <xdr:rowOff>28575</xdr:rowOff>
    </xdr:to>
    <xdr:pic>
      <xdr:nvPicPr>
        <xdr:cNvPr id="16385" name="Picture 1" descr="C:\Documents and Settings\Chris Albright\Desktop\Print.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381000"/>
          <a:ext cx="4629150" cy="3457575"/>
        </a:xfrm>
        <a:prstGeom prst="rect">
          <a:avLst/>
        </a:prstGeom>
        <a:noFill/>
      </xdr:spPr>
    </xdr:pic>
    <xdr:clientData/>
  </xdr:twoCellAnchor>
  <xdr:twoCellAnchor editAs="oneCell">
    <xdr:from>
      <xdr:col>1</xdr:col>
      <xdr:colOff>9525</xdr:colOff>
      <xdr:row>28</xdr:row>
      <xdr:rowOff>9525</xdr:rowOff>
    </xdr:from>
    <xdr:to>
      <xdr:col>7</xdr:col>
      <xdr:colOff>409575</xdr:colOff>
      <xdr:row>50</xdr:row>
      <xdr:rowOff>133350</xdr:rowOff>
    </xdr:to>
    <xdr:pic>
      <xdr:nvPicPr>
        <xdr:cNvPr id="16386" name="Picture 2" descr="C:\Documents and Settings\Chris Albright\Desktop\Print1.gif"/>
        <xdr:cNvPicPr>
          <a:picLocks noChangeAspect="1" noChangeArrowheads="1"/>
        </xdr:cNvPicPr>
      </xdr:nvPicPr>
      <xdr:blipFill>
        <a:blip xmlns:r="http://schemas.openxmlformats.org/officeDocument/2006/relationships" r:embed="rId2" cstate="print"/>
        <a:srcRect/>
        <a:stretch>
          <a:fillRect/>
        </a:stretch>
      </xdr:blipFill>
      <xdr:spPr bwMode="auto">
        <a:xfrm>
          <a:off x="619125" y="5343525"/>
          <a:ext cx="4057650" cy="4314825"/>
        </a:xfrm>
        <a:prstGeom prst="rect">
          <a:avLst/>
        </a:prstGeom>
        <a:noFill/>
      </xdr:spPr>
    </xdr:pic>
    <xdr:clientData/>
  </xdr:twoCellAnchor>
  <xdr:twoCellAnchor editAs="oneCell">
    <xdr:from>
      <xdr:col>8</xdr:col>
      <xdr:colOff>9525</xdr:colOff>
      <xdr:row>28</xdr:row>
      <xdr:rowOff>9525</xdr:rowOff>
    </xdr:from>
    <xdr:to>
      <xdr:col>14</xdr:col>
      <xdr:colOff>409575</xdr:colOff>
      <xdr:row>50</xdr:row>
      <xdr:rowOff>133350</xdr:rowOff>
    </xdr:to>
    <xdr:pic>
      <xdr:nvPicPr>
        <xdr:cNvPr id="16387" name="Picture 3" descr="C:\Documents and Settings\Chris Albright\Desktop\Print2.gif"/>
        <xdr:cNvPicPr>
          <a:picLocks noChangeAspect="1" noChangeArrowheads="1"/>
        </xdr:cNvPicPr>
      </xdr:nvPicPr>
      <xdr:blipFill>
        <a:blip xmlns:r="http://schemas.openxmlformats.org/officeDocument/2006/relationships" r:embed="rId3" cstate="print"/>
        <a:srcRect/>
        <a:stretch>
          <a:fillRect/>
        </a:stretch>
      </xdr:blipFill>
      <xdr:spPr bwMode="auto">
        <a:xfrm>
          <a:off x="4886325" y="5343525"/>
          <a:ext cx="4057650" cy="4314825"/>
        </a:xfrm>
        <a:prstGeom prst="rect">
          <a:avLst/>
        </a:prstGeom>
        <a:noFill/>
      </xdr:spPr>
    </xdr:pic>
    <xdr:clientData/>
  </xdr:twoCellAnchor>
  <xdr:twoCellAnchor>
    <xdr:from>
      <xdr:col>0</xdr:col>
      <xdr:colOff>0</xdr:colOff>
      <xdr:row>55</xdr:row>
      <xdr:rowOff>0</xdr:rowOff>
    </xdr:from>
    <xdr:to>
      <xdr:col>18</xdr:col>
      <xdr:colOff>523874</xdr:colOff>
      <xdr:row>57</xdr:row>
      <xdr:rowOff>161925</xdr:rowOff>
    </xdr:to>
    <xdr:sp macro="" textlink="">
      <xdr:nvSpPr>
        <xdr:cNvPr id="6" name="Rounded Rectangle 5">
          <a:hlinkClick xmlns:r="http://schemas.openxmlformats.org/officeDocument/2006/relationships" r:id="rId4"/>
        </xdr:cNvPr>
        <xdr:cNvSpPr/>
      </xdr:nvSpPr>
      <xdr:spPr>
        <a:xfrm>
          <a:off x="0" y="1047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14</xdr:row>
      <xdr:rowOff>142875</xdr:rowOff>
    </xdr:to>
    <xdr:sp macro="" textlink="">
      <xdr:nvSpPr>
        <xdr:cNvPr id="2" name="TextBox 1"/>
        <xdr:cNvSpPr txBox="1"/>
      </xdr:nvSpPr>
      <xdr:spPr>
        <a:xfrm>
          <a:off x="609600" y="381000"/>
          <a:ext cx="5483225" cy="24288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many useful functions in Excel. You should become familiar with the ones most useful to you. For example, financial analysts should learn the financial functions. But there are a few that everyone should know,</a:t>
          </a:r>
          <a:r>
            <a:rPr lang="en-US" sz="1100" baseline="0">
              <a:solidFill>
                <a:schemeClr val="dk1"/>
              </a:solidFill>
              <a:latin typeface="+mn-lt"/>
              <a:ea typeface="+mn-ea"/>
              <a:cs typeface="+mn-cs"/>
            </a:rPr>
            <a:t> and they are covered in this section.</a:t>
          </a:r>
        </a:p>
        <a:p>
          <a:endParaRPr lang="en-US" sz="1100" baseline="0">
            <a:solidFill>
              <a:schemeClr val="dk1"/>
            </a:solidFill>
            <a:latin typeface="+mn-lt"/>
            <a:ea typeface="+mn-ea"/>
            <a:cs typeface="+mn-cs"/>
          </a:endParaRPr>
        </a:p>
        <a:p>
          <a:r>
            <a:rPr lang="en-US" sz="1100">
              <a:solidFill>
                <a:schemeClr val="dk1"/>
              </a:solidFill>
              <a:latin typeface="+mn-lt"/>
              <a:ea typeface="+mn-ea"/>
              <a:cs typeface="+mn-cs"/>
            </a:rPr>
            <a:t>By the way, I capitalize the names of these functions, just for emphasis. However, they are </a:t>
          </a:r>
          <a:r>
            <a:rPr lang="en-US" sz="1100" i="1">
              <a:solidFill>
                <a:schemeClr val="dk1"/>
              </a:solidFill>
              <a:latin typeface="+mn-lt"/>
              <a:ea typeface="+mn-ea"/>
              <a:cs typeface="+mn-cs"/>
            </a:rPr>
            <a:t>not</a:t>
          </a:r>
          <a:r>
            <a:rPr lang="en-US" sz="1100">
              <a:solidFill>
                <a:schemeClr val="dk1"/>
              </a:solidFill>
              <a:latin typeface="+mn-lt"/>
              <a:ea typeface="+mn-ea"/>
              <a:cs typeface="+mn-cs"/>
            </a:rPr>
            <a:t> case sensitive. You can enter SUM or sum, for example, with the same result.</a:t>
          </a:r>
        </a:p>
        <a:p>
          <a:endParaRPr lang="en-US" sz="1100">
            <a:solidFill>
              <a:schemeClr val="dk1"/>
            </a:solidFill>
            <a:latin typeface="+mn-lt"/>
            <a:ea typeface="+mn-ea"/>
            <a:cs typeface="+mn-cs"/>
          </a:endParaRPr>
        </a:p>
        <a:p>
          <a:r>
            <a:rPr lang="en-US" sz="1100">
              <a:solidFill>
                <a:schemeClr val="dk1"/>
              </a:solidFill>
              <a:latin typeface="+mn-lt"/>
              <a:ea typeface="+mn-ea"/>
              <a:cs typeface="+mn-cs"/>
            </a:rPr>
            <a:t>Some of these functions are so useful that Excel automatically applies them to selected ranges (when at least two cells are selected).  The results are displayed in the status bar at the bottom of the screen.</a:t>
          </a:r>
          <a:r>
            <a:rPr lang="en-US" sz="1100" baseline="0">
              <a:solidFill>
                <a:schemeClr val="dk1"/>
              </a:solidFill>
              <a:latin typeface="+mn-lt"/>
              <a:ea typeface="+mn-ea"/>
              <a:cs typeface="+mn-cs"/>
            </a:rPr>
            <a:t> If you right-click in any blank space on the status bar, you can check the functions you want to be visible.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Highlight any parts of the data to the right and look at the status bar.</a:t>
          </a:r>
          <a:endParaRPr lang="en-US" sz="1100">
            <a:solidFill>
              <a:schemeClr val="dk1"/>
            </a:solidFill>
            <a:latin typeface="+mn-lt"/>
            <a:ea typeface="+mn-ea"/>
            <a:cs typeface="+mn-cs"/>
          </a:endParaRPr>
        </a:p>
      </xdr:txBody>
    </xdr:sp>
    <xdr:clientData/>
  </xdr:twoCellAnchor>
  <xdr:twoCellAnchor>
    <xdr:from>
      <xdr:col>0</xdr:col>
      <xdr:colOff>0</xdr:colOff>
      <xdr:row>19</xdr:row>
      <xdr:rowOff>0</xdr:rowOff>
    </xdr:from>
    <xdr:to>
      <xdr:col>18</xdr:col>
      <xdr:colOff>523874</xdr:colOff>
      <xdr:row>21</xdr:row>
      <xdr:rowOff>161925</xdr:rowOff>
    </xdr:to>
    <xdr:sp macro="" textlink="">
      <xdr:nvSpPr>
        <xdr:cNvPr id="3" name="Rounded Rectangle 2">
          <a:hlinkClick xmlns:r="http://schemas.openxmlformats.org/officeDocument/2006/relationships" r:id="rId1"/>
        </xdr:cNvPr>
        <xdr:cNvSpPr/>
      </xdr:nvSpPr>
      <xdr:spPr>
        <a:xfrm>
          <a:off x="0" y="3619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21</xdr:row>
      <xdr:rowOff>180975</xdr:rowOff>
    </xdr:to>
    <xdr:sp macro="" textlink="">
      <xdr:nvSpPr>
        <xdr:cNvPr id="2" name="TextBox 1"/>
        <xdr:cNvSpPr txBox="1"/>
      </xdr:nvSpPr>
      <xdr:spPr>
        <a:xfrm>
          <a:off x="609600" y="380999"/>
          <a:ext cx="5483225" cy="38195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you haven’t used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a:solidFill>
                <a:schemeClr val="dk1"/>
              </a:solidFill>
              <a:latin typeface="+mn-lt"/>
              <a:ea typeface="+mn-ea"/>
              <a:cs typeface="+mn-cs"/>
            </a:rPr>
            <a:t> button located just to the left of the formula bar, you should give it a try. I like to call it the </a:t>
          </a:r>
          <a:r>
            <a:rPr lang="en-US" sz="1100" i="1">
              <a:solidFill>
                <a:schemeClr val="dk1"/>
              </a:solidFill>
              <a:latin typeface="+mn-lt"/>
              <a:ea typeface="+mn-ea"/>
              <a:cs typeface="+mn-cs"/>
            </a:rPr>
            <a:t>function wizard</a:t>
          </a:r>
          <a:r>
            <a:rPr lang="en-US" sz="1100">
              <a:solidFill>
                <a:schemeClr val="dk1"/>
              </a:solidFill>
              <a:latin typeface="+mn-lt"/>
              <a:ea typeface="+mn-ea"/>
              <a:cs typeface="+mn-cs"/>
            </a:rPr>
            <a:t>. It not only lists all of the functions available in Excel (by category), but it also leads you through the use of them. As an example, suppose you know there is an Excel function that calculates payments on a loan, but you are not sure what its name is or how to use it. You could proceed as follows.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function wizard:</a:t>
          </a:r>
        </a:p>
        <a:p>
          <a:endParaRPr lang="en-US" sz="1100">
            <a:solidFill>
              <a:schemeClr val="dk1"/>
            </a:solidFill>
            <a:latin typeface="+mn-lt"/>
            <a:ea typeface="+mn-ea"/>
            <a:cs typeface="+mn-cs"/>
          </a:endParaRPr>
        </a:p>
        <a:p>
          <a:r>
            <a:rPr lang="en-US" sz="1100">
              <a:solidFill>
                <a:schemeClr val="dk1"/>
              </a:solidFill>
              <a:latin typeface="+mn-lt"/>
              <a:ea typeface="+mn-ea"/>
              <a:cs typeface="+mn-cs"/>
            </a:rPr>
            <a:t>Select a blank cell where you want the function to go. Press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a:solidFill>
                <a:schemeClr val="dk1"/>
              </a:solidFill>
              <a:latin typeface="+mn-lt"/>
              <a:ea typeface="+mn-ea"/>
              <a:cs typeface="+mn-cs"/>
            </a:rPr>
            <a:t> button and click on the category that seems most appropriate (Financial in this case). Scan through the list for a likely candidate and select it (try PMT). At this point you can get help, or you can press the OK button and enter the appropriate arguments for the function (interest rate, term, and principal, the latter expressed as a negative number).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Some people use the function wizard as a "crutch" every</a:t>
          </a:r>
          <a:r>
            <a:rPr lang="en-US" sz="1100" b="0" baseline="0">
              <a:solidFill>
                <a:schemeClr val="dk1"/>
              </a:solidFill>
              <a:latin typeface="+mn-lt"/>
              <a:ea typeface="+mn-ea"/>
              <a:cs typeface="+mn-cs"/>
            </a:rPr>
            <a:t> time they want to enter an Excel function. I don't recommend this for functions you know well because it takes more time. However, the function wizard is great for learning how to use functions you are less familiar with.</a:t>
          </a:r>
        </a:p>
        <a:p>
          <a:endParaRPr lang="en-US" sz="1100" b="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chemeClr val="dk1"/>
              </a:solidFill>
              <a:latin typeface="+mn-lt"/>
              <a:ea typeface="+mn-ea"/>
              <a:cs typeface="+mn-cs"/>
            </a:rPr>
            <a:t>Try it! Use the function wizard to help you determine the function in cell M8. (Scroll to the right to see the correct formula.) </a:t>
          </a:r>
          <a:endParaRPr lang="en-US"/>
        </a:p>
      </xdr:txBody>
    </xdr:sp>
    <xdr:clientData/>
  </xdr:twoCellAnchor>
  <xdr:twoCellAnchor editAs="oneCell">
    <xdr:from>
      <xdr:col>11</xdr:col>
      <xdr:colOff>0</xdr:colOff>
      <xdr:row>9</xdr:row>
      <xdr:rowOff>0</xdr:rowOff>
    </xdr:from>
    <xdr:to>
      <xdr:col>14</xdr:col>
      <xdr:colOff>561975</xdr:colOff>
      <xdr:row>27</xdr:row>
      <xdr:rowOff>85725</xdr:rowOff>
    </xdr:to>
    <xdr:pic>
      <xdr:nvPicPr>
        <xdr:cNvPr id="31747" name="Picture 3" descr="C:\Documents and Settings\Chris Albright\Desktop\InsertFunction.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1733550"/>
          <a:ext cx="4029075" cy="3514725"/>
        </a:xfrm>
        <a:prstGeom prst="rect">
          <a:avLst/>
        </a:prstGeom>
        <a:noFill/>
      </xdr:spPr>
    </xdr:pic>
    <xdr:clientData/>
  </xdr:twoCellAnchor>
  <xdr:twoCellAnchor>
    <xdr:from>
      <xdr:col>0</xdr:col>
      <xdr:colOff>0</xdr:colOff>
      <xdr:row>32</xdr:row>
      <xdr:rowOff>0</xdr:rowOff>
    </xdr:from>
    <xdr:to>
      <xdr:col>16</xdr:col>
      <xdr:colOff>104774</xdr:colOff>
      <xdr:row>34</xdr:row>
      <xdr:rowOff>161925</xdr:rowOff>
    </xdr:to>
    <xdr:sp macro="" textlink="">
      <xdr:nvSpPr>
        <xdr:cNvPr id="4" name="Rounded Rectangle 3">
          <a:hlinkClick xmlns:r="http://schemas.openxmlformats.org/officeDocument/2006/relationships" r:id="rId2"/>
        </xdr:cNvPr>
        <xdr:cNvSpPr/>
      </xdr:nvSpPr>
      <xdr:spPr>
        <a:xfrm>
          <a:off x="0" y="611505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17</xdr:row>
      <xdr:rowOff>104775</xdr:rowOff>
    </xdr:to>
    <xdr:sp macro="" textlink="">
      <xdr:nvSpPr>
        <xdr:cNvPr id="2" name="TextBox 1"/>
        <xdr:cNvSpPr txBox="1"/>
      </xdr:nvSpPr>
      <xdr:spPr>
        <a:xfrm>
          <a:off x="609600" y="381000"/>
          <a:ext cx="5483225" cy="2962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SUM function is probably the most used Excel function of all. It sums all values in one or more ranges.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SUM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=SUM(</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a:t>
          </a:r>
          <a:r>
            <a:rPr lang="en-US" sz="1100">
              <a:solidFill>
                <a:schemeClr val="dk1"/>
              </a:solidFill>
              <a:latin typeface="+mn-lt"/>
              <a:ea typeface="+mn-ea"/>
              <a:cs typeface="+mn-cs"/>
            </a:rPr>
            <a:t> is any range. This sums the numeric values in the range. If there are any nonnumeric or blank cells in this range, they are ignored.</a:t>
          </a:r>
        </a:p>
        <a:p>
          <a:endParaRPr lang="en-US" sz="1100">
            <a:solidFill>
              <a:schemeClr val="dk1"/>
            </a:solidFill>
            <a:latin typeface="+mn-lt"/>
            <a:ea typeface="+mn-ea"/>
            <a:cs typeface="+mn-cs"/>
          </a:endParaRPr>
        </a:p>
        <a:p>
          <a:r>
            <a:rPr lang="en-US" sz="1100">
              <a:solidFill>
                <a:schemeClr val="dk1"/>
              </a:solidFill>
              <a:latin typeface="+mn-lt"/>
              <a:ea typeface="+mn-ea"/>
              <a:cs typeface="+mn-cs"/>
            </a:rPr>
            <a:t>Actually, it is possible to include more than one range in a SUM formula, separated by commas. (This can also be done with the COUNT, COUNTA, AVERAGE, MAX, and MIN functions.) For example, </a:t>
          </a:r>
          <a:r>
            <a:rPr lang="en-US" sz="1100" b="0">
              <a:solidFill>
                <a:schemeClr val="dk1"/>
              </a:solidFill>
              <a:latin typeface="+mn-lt"/>
              <a:ea typeface="+mn-ea"/>
              <a:cs typeface="+mn-cs"/>
            </a:rPr>
            <a:t>=SUM(B5,C10:D12,Revenues)</a:t>
          </a:r>
          <a:r>
            <a:rPr lang="en-US" sz="1100" b="1">
              <a:solidFill>
                <a:schemeClr val="dk1"/>
              </a:solidFill>
              <a:latin typeface="+mn-lt"/>
              <a:ea typeface="+mn-ea"/>
              <a:cs typeface="+mn-cs"/>
            </a:rPr>
            <a:t> </a:t>
          </a:r>
          <a:r>
            <a:rPr lang="en-US" sz="1100">
              <a:solidFill>
                <a:schemeClr val="dk1"/>
              </a:solidFill>
              <a:latin typeface="+mn-lt"/>
              <a:ea typeface="+mn-ea"/>
              <a:cs typeface="+mn-cs"/>
            </a:rPr>
            <a:t>is allowable (where Revenues is the name for some range). The result is the sum of the numeric values in </a:t>
          </a:r>
          <a:r>
            <a:rPr lang="en-US" sz="1100" i="1">
              <a:solidFill>
                <a:schemeClr val="dk1"/>
              </a:solidFill>
              <a:latin typeface="+mn-lt"/>
              <a:ea typeface="+mn-ea"/>
              <a:cs typeface="+mn-cs"/>
            </a:rPr>
            <a:t>all</a:t>
          </a:r>
          <a:r>
            <a:rPr lang="en-US" sz="1100">
              <a:solidFill>
                <a:schemeClr val="dk1"/>
              </a:solidFill>
              <a:latin typeface="+mn-lt"/>
              <a:ea typeface="+mn-ea"/>
              <a:cs typeface="+mn-cs"/>
            </a:rPr>
            <a:t> of these ranges combined. Again, if any cells in any of these ranges are nonnumeric or blank, they are ignored.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the SUM function in cell M12 to calculate the total of all costs.</a:t>
          </a:r>
        </a:p>
      </xdr:txBody>
    </xdr:sp>
    <xdr:clientData/>
  </xdr:twoCellAnchor>
  <xdr:twoCellAnchor>
    <xdr:from>
      <xdr:col>1</xdr:col>
      <xdr:colOff>9525</xdr:colOff>
      <xdr:row>19</xdr:row>
      <xdr:rowOff>0</xdr:rowOff>
    </xdr:from>
    <xdr:to>
      <xdr:col>10</xdr:col>
      <xdr:colOff>6350</xdr:colOff>
      <xdr:row>33</xdr:row>
      <xdr:rowOff>85725</xdr:rowOff>
    </xdr:to>
    <xdr:sp macro="" textlink="">
      <xdr:nvSpPr>
        <xdr:cNvPr id="3" name="TextBox 2"/>
        <xdr:cNvSpPr txBox="1"/>
      </xdr:nvSpPr>
      <xdr:spPr>
        <a:xfrm>
          <a:off x="619125" y="3619500"/>
          <a:ext cx="5483225" cy="27527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AVERAGE function averages all of the </a:t>
          </a:r>
          <a:r>
            <a:rPr lang="en-US" sz="1100" i="0">
              <a:solidFill>
                <a:schemeClr val="dk1"/>
              </a:solidFill>
              <a:latin typeface="+mn-lt"/>
              <a:ea typeface="+mn-ea"/>
              <a:cs typeface="+mn-cs"/>
            </a:rPr>
            <a:t>numeric</a:t>
          </a:r>
          <a:r>
            <a:rPr lang="en-US" sz="1100">
              <a:solidFill>
                <a:schemeClr val="dk1"/>
              </a:solidFill>
              <a:latin typeface="+mn-lt"/>
              <a:ea typeface="+mn-ea"/>
              <a:cs typeface="+mn-cs"/>
            </a:rPr>
            <a:t> cells in a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AVERAGE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=AVERAGE(</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a:t>
          </a:r>
          <a:r>
            <a:rPr lang="en-US" sz="1100">
              <a:solidFill>
                <a:schemeClr val="dk1"/>
              </a:solidFill>
              <a:latin typeface="+mn-lt"/>
              <a:ea typeface="+mn-ea"/>
              <a:cs typeface="+mn-cs"/>
            </a:rPr>
            <a:t> is any range. This produces the average of the </a:t>
          </a:r>
          <a:r>
            <a:rPr lang="en-US" sz="1100" i="1">
              <a:solidFill>
                <a:schemeClr val="dk1"/>
              </a:solidFill>
              <a:latin typeface="+mn-lt"/>
              <a:ea typeface="+mn-ea"/>
              <a:cs typeface="+mn-cs"/>
            </a:rPr>
            <a:t>numeric</a:t>
          </a:r>
          <a:r>
            <a:rPr lang="en-US" sz="1100">
              <a:solidFill>
                <a:schemeClr val="dk1"/>
              </a:solidFill>
              <a:latin typeface="+mn-lt"/>
              <a:ea typeface="+mn-ea"/>
              <a:cs typeface="+mn-cs"/>
            </a:rPr>
            <a:t> values in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the AVERAGE function ignores labels and blank cells. So, for example, if the range C3:C50 includes scores for students on a test, but cells C6 and C32 are blank because these students haven’t yet taken the test, then =AVERAGE(C3:C50) averages only the scores for the students who took the test. (It does </a:t>
          </a:r>
          <a:r>
            <a:rPr lang="en-US" sz="1100" i="1">
              <a:solidFill>
                <a:schemeClr val="dk1"/>
              </a:solidFill>
              <a:latin typeface="+mn-lt"/>
              <a:ea typeface="+mn-ea"/>
              <a:cs typeface="+mn-cs"/>
            </a:rPr>
            <a:t>not</a:t>
          </a:r>
          <a:r>
            <a:rPr lang="en-US" sz="1100">
              <a:solidFill>
                <a:schemeClr val="dk1"/>
              </a:solidFill>
              <a:latin typeface="+mn-lt"/>
              <a:ea typeface="+mn-ea"/>
              <a:cs typeface="+mn-cs"/>
            </a:rPr>
            <a:t> automatically average in 0s for the two who didn’t take the test.)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the AVERAGE function to calculate the averages in cells P21 and P24. (For P24, you will have to replicate the exam scores in column N and make some changes.)</a:t>
          </a:r>
        </a:p>
        <a:p>
          <a:endParaRPr lang="en-US" sz="1100" b="0">
            <a:solidFill>
              <a:schemeClr val="dk1"/>
            </a:solidFill>
            <a:latin typeface="+mn-lt"/>
            <a:ea typeface="+mn-ea"/>
            <a:cs typeface="+mn-cs"/>
          </a:endParaRPr>
        </a:p>
      </xdr:txBody>
    </xdr:sp>
    <xdr:clientData/>
  </xdr:twoCellAnchor>
  <xdr:twoCellAnchor>
    <xdr:from>
      <xdr:col>0</xdr:col>
      <xdr:colOff>0</xdr:colOff>
      <xdr:row>85</xdr:row>
      <xdr:rowOff>0</xdr:rowOff>
    </xdr:from>
    <xdr:to>
      <xdr:col>18</xdr:col>
      <xdr:colOff>333374</xdr:colOff>
      <xdr:row>87</xdr:row>
      <xdr:rowOff>161925</xdr:rowOff>
    </xdr:to>
    <xdr:sp macro="" textlink="">
      <xdr:nvSpPr>
        <xdr:cNvPr id="4" name="Rounded Rectangle 3">
          <a:hlinkClick xmlns:r="http://schemas.openxmlformats.org/officeDocument/2006/relationships" r:id="rId1"/>
        </xdr:cNvPr>
        <xdr:cNvSpPr/>
      </xdr:nvSpPr>
      <xdr:spPr>
        <a:xfrm>
          <a:off x="0" y="16192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27</xdr:row>
      <xdr:rowOff>142875</xdr:rowOff>
    </xdr:to>
    <xdr:sp macro="" textlink="">
      <xdr:nvSpPr>
        <xdr:cNvPr id="2" name="TextBox 1"/>
        <xdr:cNvSpPr txBox="1"/>
      </xdr:nvSpPr>
      <xdr:spPr>
        <a:xfrm>
          <a:off x="609600" y="380999"/>
          <a:ext cx="5483225" cy="49053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COUNT function counts all of the cells in a range with </a:t>
          </a:r>
          <a:r>
            <a:rPr lang="en-US" sz="1100" i="1">
              <a:solidFill>
                <a:schemeClr val="dk1"/>
              </a:solidFill>
              <a:latin typeface="+mn-lt"/>
              <a:ea typeface="+mn-ea"/>
              <a:cs typeface="+mn-cs"/>
            </a:rPr>
            <a:t>numeric</a:t>
          </a:r>
          <a:r>
            <a:rPr lang="en-US" sz="1100">
              <a:solidFill>
                <a:schemeClr val="dk1"/>
              </a:solidFill>
              <a:latin typeface="+mn-lt"/>
              <a:ea typeface="+mn-ea"/>
              <a:cs typeface="+mn-cs"/>
            </a:rPr>
            <a:t> values. The COUNTA function counts all </a:t>
          </a:r>
          <a:r>
            <a:rPr lang="en-US" sz="1100" i="1">
              <a:solidFill>
                <a:schemeClr val="dk1"/>
              </a:solidFill>
              <a:latin typeface="+mn-lt"/>
              <a:ea typeface="+mn-ea"/>
              <a:cs typeface="+mn-cs"/>
            </a:rPr>
            <a:t>nonblank</a:t>
          </a:r>
          <a:r>
            <a:rPr lang="en-US" sz="1100">
              <a:solidFill>
                <a:schemeClr val="dk1"/>
              </a:solidFill>
              <a:latin typeface="+mn-lt"/>
              <a:ea typeface="+mn-ea"/>
              <a:cs typeface="+mn-cs"/>
            </a:rPr>
            <a:t> cells in a range. The COUNTBLANK function counts all </a:t>
          </a:r>
          <a:r>
            <a:rPr lang="en-US" sz="1100" i="1">
              <a:solidFill>
                <a:schemeClr val="dk1"/>
              </a:solidFill>
              <a:latin typeface="+mn-lt"/>
              <a:ea typeface="+mn-ea"/>
              <a:cs typeface="+mn-cs"/>
            </a:rPr>
            <a:t>blank </a:t>
          </a:r>
          <a:r>
            <a:rPr lang="en-US" sz="1100" i="0">
              <a:solidFill>
                <a:schemeClr val="dk1"/>
              </a:solidFill>
              <a:latin typeface="+mn-lt"/>
              <a:ea typeface="+mn-ea"/>
              <a:cs typeface="+mn-cs"/>
            </a:rPr>
            <a:t>cells</a:t>
          </a:r>
          <a:r>
            <a:rPr lang="en-US" sz="1100" i="0" baseline="0">
              <a:solidFill>
                <a:schemeClr val="dk1"/>
              </a:solidFill>
              <a:latin typeface="+mn-lt"/>
              <a:ea typeface="+mn-ea"/>
              <a:cs typeface="+mn-cs"/>
            </a:rPr>
            <a:t> in a range.</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COUNT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=COUNT(</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a:t>
          </a:r>
          <a:r>
            <a:rPr lang="en-US" sz="1100">
              <a:solidFill>
                <a:schemeClr val="dk1"/>
              </a:solidFill>
              <a:latin typeface="+mn-lt"/>
              <a:ea typeface="+mn-ea"/>
              <a:cs typeface="+mn-cs"/>
            </a:rPr>
            <a:t> is any range. This returns the number of numeric values in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COUNTA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=COUNTA(</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 </a:t>
          </a:r>
          <a:r>
            <a:rPr lang="en-US" sz="1100">
              <a:solidFill>
                <a:schemeClr val="dk1"/>
              </a:solidFill>
              <a:latin typeface="+mn-lt"/>
              <a:ea typeface="+mn-ea"/>
              <a:cs typeface="+mn-cs"/>
            </a:rPr>
            <a:t>is any range. This returns the number of nonblank cells in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COUNTBLANK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=COUNTBLANK(</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 </a:t>
          </a:r>
          <a:r>
            <a:rPr lang="en-US" sz="1100">
              <a:solidFill>
                <a:schemeClr val="dk1"/>
              </a:solidFill>
              <a:latin typeface="+mn-lt"/>
              <a:ea typeface="+mn-ea"/>
              <a:cs typeface="+mn-cs"/>
            </a:rPr>
            <a:t>is any range. This returns the number of blank cells in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For example, if cells A1, A2, and A3 contain Month, 1, and 2, respectively, then =COUNT(A1:A3) returns 2, whereas =COUNTA(A1:A3) returns 3. </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Excel is a bit inconsistent in the terms</a:t>
          </a:r>
          <a:r>
            <a:rPr lang="en-US" sz="1100" baseline="0">
              <a:solidFill>
                <a:schemeClr val="dk1"/>
              </a:solidFill>
              <a:latin typeface="+mn-lt"/>
              <a:ea typeface="+mn-ea"/>
              <a:cs typeface="+mn-cs"/>
            </a:rPr>
            <a:t> it uses on the status bar. If you highlight a range and look at the status bar, it will show "Count" and "Numerical Count." The first corresponds to COUNTA, and the second corresponds to COUNT.</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the COUNT, COUNTA, and COUNTBLANK functions to fill in cells O4, O7, and O10.</a:t>
          </a:r>
        </a:p>
      </xdr:txBody>
    </xdr:sp>
    <xdr:clientData/>
  </xdr:twoCellAnchor>
  <xdr:twoCellAnchor>
    <xdr:from>
      <xdr:col>0</xdr:col>
      <xdr:colOff>0</xdr:colOff>
      <xdr:row>77</xdr:row>
      <xdr:rowOff>0</xdr:rowOff>
    </xdr:from>
    <xdr:to>
      <xdr:col>18</xdr:col>
      <xdr:colOff>333374</xdr:colOff>
      <xdr:row>79</xdr:row>
      <xdr:rowOff>161925</xdr:rowOff>
    </xdr:to>
    <xdr:sp macro="" textlink="">
      <xdr:nvSpPr>
        <xdr:cNvPr id="3" name="Rounded Rectangle 2">
          <a:hlinkClick xmlns:r="http://schemas.openxmlformats.org/officeDocument/2006/relationships" r:id="rId1"/>
        </xdr:cNvPr>
        <xdr:cNvSpPr/>
      </xdr:nvSpPr>
      <xdr:spPr>
        <a:xfrm>
          <a:off x="0" y="14668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15</xdr:row>
      <xdr:rowOff>123825</xdr:rowOff>
    </xdr:to>
    <xdr:sp macro="" textlink="">
      <xdr:nvSpPr>
        <xdr:cNvPr id="2" name="TextBox 1"/>
        <xdr:cNvSpPr txBox="1"/>
      </xdr:nvSpPr>
      <xdr:spPr>
        <a:xfrm>
          <a:off x="609600" y="381001"/>
          <a:ext cx="5483225" cy="260032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MAX function returns the largest </a:t>
          </a:r>
          <a:r>
            <a:rPr lang="en-US" sz="1100" i="0">
              <a:solidFill>
                <a:schemeClr val="dk1"/>
              </a:solidFill>
              <a:latin typeface="+mn-lt"/>
              <a:ea typeface="+mn-ea"/>
              <a:cs typeface="+mn-cs"/>
            </a:rPr>
            <a:t>numeric</a:t>
          </a:r>
          <a:r>
            <a:rPr lang="en-US" sz="1100" i="0" baseline="0">
              <a:solidFill>
                <a:schemeClr val="dk1"/>
              </a:solidFill>
              <a:latin typeface="+mn-lt"/>
              <a:ea typeface="+mn-ea"/>
              <a:cs typeface="+mn-cs"/>
            </a:rPr>
            <a:t> </a:t>
          </a:r>
          <a:r>
            <a:rPr lang="en-US" sz="1100">
              <a:solidFill>
                <a:schemeClr val="dk1"/>
              </a:solidFill>
              <a:latin typeface="+mn-lt"/>
              <a:ea typeface="+mn-ea"/>
              <a:cs typeface="+mn-cs"/>
            </a:rPr>
            <a:t>value in a range. Similarly, the MIN function returns the smallest numeric value in a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MAX and MIN functions:</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=MAX(</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or </a:t>
          </a:r>
          <a:r>
            <a:rPr lang="en-US" sz="1100" b="1">
              <a:solidFill>
                <a:schemeClr val="dk1"/>
              </a:solidFill>
              <a:latin typeface="+mn-lt"/>
              <a:ea typeface="+mn-ea"/>
              <a:cs typeface="+mn-cs"/>
            </a:rPr>
            <a:t>=MIN(</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a:t>
          </a:r>
          <a:r>
            <a:rPr lang="en-US" sz="1100">
              <a:solidFill>
                <a:schemeClr val="dk1"/>
              </a:solidFill>
              <a:latin typeface="+mn-lt"/>
              <a:ea typeface="+mn-ea"/>
              <a:cs typeface="+mn-cs"/>
            </a:rPr>
            <a:t> is any range. These produce the obvious results: the maximum (or minimum) value in the range.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the MAX and MIN functions to fill in the range M9:N10.</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Note that MAX</a:t>
          </a:r>
          <a:r>
            <a:rPr lang="en-US" sz="1100" b="0" baseline="0">
              <a:solidFill>
                <a:schemeClr val="dk1"/>
              </a:solidFill>
              <a:latin typeface="+mn-lt"/>
              <a:ea typeface="+mn-ea"/>
              <a:cs typeface="+mn-cs"/>
            </a:rPr>
            <a:t> and MIN work only on numeric data. If you have a list of names, you might expect MIN and MAX to return the first and last in alphabetical order, but they don't. Too bad! (There are two other functions called MAXA and MINA, but I'm not sure why anyone would want to use them.)</a:t>
          </a:r>
          <a:endParaRPr lang="en-US" sz="1100" b="0">
            <a:solidFill>
              <a:schemeClr val="dk1"/>
            </a:solidFill>
            <a:latin typeface="+mn-lt"/>
            <a:ea typeface="+mn-ea"/>
            <a:cs typeface="+mn-cs"/>
          </a:endParaRPr>
        </a:p>
      </xdr:txBody>
    </xdr:sp>
    <xdr:clientData/>
  </xdr:twoCellAnchor>
  <xdr:twoCellAnchor>
    <xdr:from>
      <xdr:col>0</xdr:col>
      <xdr:colOff>0</xdr:colOff>
      <xdr:row>18</xdr:row>
      <xdr:rowOff>0</xdr:rowOff>
    </xdr:from>
    <xdr:to>
      <xdr:col>18</xdr:col>
      <xdr:colOff>523874</xdr:colOff>
      <xdr:row>20</xdr:row>
      <xdr:rowOff>161925</xdr:rowOff>
    </xdr:to>
    <xdr:sp macro="" textlink="">
      <xdr:nvSpPr>
        <xdr:cNvPr id="3" name="Rounded Rectangle 2">
          <a:hlinkClick xmlns:r="http://schemas.openxmlformats.org/officeDocument/2006/relationships" r:id="rId1"/>
        </xdr:cNvPr>
        <xdr:cNvSpPr/>
      </xdr:nvSpPr>
      <xdr:spPr>
        <a:xfrm>
          <a:off x="0" y="3429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15</xdr:row>
      <xdr:rowOff>133350</xdr:rowOff>
    </xdr:to>
    <xdr:sp macro="" textlink="">
      <xdr:nvSpPr>
        <xdr:cNvPr id="2" name="TextBox 1"/>
        <xdr:cNvSpPr txBox="1"/>
      </xdr:nvSpPr>
      <xdr:spPr>
        <a:xfrm>
          <a:off x="609600" y="381000"/>
          <a:ext cx="5483225" cy="26098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functions are very useful for performing logic, and they vary from simple to complex. I will provide a few examples.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enter a basic IF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=IF(</a:t>
          </a:r>
          <a:r>
            <a:rPr lang="en-US" sz="1100" b="1" i="1">
              <a:solidFill>
                <a:schemeClr val="dk1"/>
              </a:solidFill>
              <a:latin typeface="+mn-lt"/>
              <a:ea typeface="+mn-ea"/>
              <a:cs typeface="+mn-cs"/>
            </a:rPr>
            <a:t>condition</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expression1</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expression2</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condition</a:t>
          </a:r>
          <a:r>
            <a:rPr lang="en-US" sz="1100">
              <a:solidFill>
                <a:schemeClr val="dk1"/>
              </a:solidFill>
              <a:latin typeface="+mn-lt"/>
              <a:ea typeface="+mn-ea"/>
              <a:cs typeface="+mn-cs"/>
            </a:rPr>
            <a:t> is any condition that is either true or false, </a:t>
          </a:r>
          <a:r>
            <a:rPr lang="en-US" sz="1100" i="1">
              <a:solidFill>
                <a:schemeClr val="dk1"/>
              </a:solidFill>
              <a:latin typeface="+mn-lt"/>
              <a:ea typeface="+mn-ea"/>
              <a:cs typeface="+mn-cs"/>
            </a:rPr>
            <a:t>expression1</a:t>
          </a:r>
          <a:r>
            <a:rPr lang="en-US" sz="1100">
              <a:solidFill>
                <a:schemeClr val="dk1"/>
              </a:solidFill>
              <a:latin typeface="+mn-lt"/>
              <a:ea typeface="+mn-ea"/>
              <a:cs typeface="+mn-cs"/>
            </a:rPr>
            <a:t> is the value of the formula if the condition is true, and </a:t>
          </a:r>
          <a:r>
            <a:rPr lang="en-US" sz="1100" i="1">
              <a:solidFill>
                <a:schemeClr val="dk1"/>
              </a:solidFill>
              <a:latin typeface="+mn-lt"/>
              <a:ea typeface="+mn-ea"/>
              <a:cs typeface="+mn-cs"/>
            </a:rPr>
            <a:t>expression2</a:t>
          </a:r>
          <a:r>
            <a:rPr lang="en-US" sz="1100">
              <a:solidFill>
                <a:schemeClr val="dk1"/>
              </a:solidFill>
              <a:latin typeface="+mn-lt"/>
              <a:ea typeface="+mn-ea"/>
              <a:cs typeface="+mn-cs"/>
            </a:rPr>
            <a:t> is the value of the formula if the condition is false. </a:t>
          </a:r>
        </a:p>
        <a:p>
          <a:endParaRPr lang="en-US" sz="1100">
            <a:solidFill>
              <a:schemeClr val="dk1"/>
            </a:solidFill>
            <a:latin typeface="+mn-lt"/>
            <a:ea typeface="+mn-ea"/>
            <a:cs typeface="+mn-cs"/>
          </a:endParaRPr>
        </a:p>
        <a:p>
          <a:r>
            <a:rPr lang="en-US" sz="1100">
              <a:solidFill>
                <a:schemeClr val="dk1"/>
              </a:solidFill>
              <a:latin typeface="+mn-lt"/>
              <a:ea typeface="+mn-ea"/>
              <a:cs typeface="+mn-cs"/>
            </a:rPr>
            <a:t>A simple example is =IF(A1&lt;5,10,“NA”). Note that if either of the expressions is a label (as opposed to a numeric value), it should be enclosed in double quotes.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Enter appropriate IF formulas in columns C and D. (Scroll to the right to see the answer.)</a:t>
          </a:r>
        </a:p>
      </xdr:txBody>
    </xdr:sp>
    <xdr:clientData/>
  </xdr:twoCellAnchor>
  <xdr:twoCellAnchor>
    <xdr:from>
      <xdr:col>1</xdr:col>
      <xdr:colOff>0</xdr:colOff>
      <xdr:row>17</xdr:row>
      <xdr:rowOff>9525</xdr:rowOff>
    </xdr:from>
    <xdr:to>
      <xdr:col>9</xdr:col>
      <xdr:colOff>606425</xdr:colOff>
      <xdr:row>32</xdr:row>
      <xdr:rowOff>19050</xdr:rowOff>
    </xdr:to>
    <xdr:sp macro="" textlink="">
      <xdr:nvSpPr>
        <xdr:cNvPr id="3" name="TextBox 2"/>
        <xdr:cNvSpPr txBox="1"/>
      </xdr:nvSpPr>
      <xdr:spPr>
        <a:xfrm>
          <a:off x="609600" y="3248025"/>
          <a:ext cx="5483225" cy="2867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Sometimes IF functions are nested. For example, there might be three possibilities, depending on whether the value in cell A1 is negative, zero, or positive. A nested IF formula can then be used as follows.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nested IF functions:</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=IF(</a:t>
          </a:r>
          <a:r>
            <a:rPr lang="en-US" sz="1100" b="1" i="1">
              <a:solidFill>
                <a:schemeClr val="dk1"/>
              </a:solidFill>
              <a:latin typeface="+mn-lt"/>
              <a:ea typeface="+mn-ea"/>
              <a:cs typeface="+mn-cs"/>
            </a:rPr>
            <a:t>condition1</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expression1</a:t>
          </a:r>
          <a:r>
            <a:rPr lang="en-US" sz="1100" b="1">
              <a:solidFill>
                <a:schemeClr val="dk1"/>
              </a:solidFill>
              <a:latin typeface="+mn-lt"/>
              <a:ea typeface="+mn-ea"/>
              <a:cs typeface="+mn-cs"/>
            </a:rPr>
            <a:t>,IF(</a:t>
          </a:r>
          <a:r>
            <a:rPr lang="en-US" sz="1100" b="1" i="1">
              <a:solidFill>
                <a:schemeClr val="dk1"/>
              </a:solidFill>
              <a:latin typeface="+mn-lt"/>
              <a:ea typeface="+mn-ea"/>
              <a:cs typeface="+mn-cs"/>
            </a:rPr>
            <a:t>condition2</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expression2</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expression3</a:t>
          </a:r>
          <a:r>
            <a:rPr lang="en-US" sz="1100" b="1">
              <a:solidFill>
                <a:schemeClr val="dk1"/>
              </a:solidFill>
              <a:latin typeface="+mn-lt"/>
              <a:ea typeface="+mn-ea"/>
              <a:cs typeface="+mn-cs"/>
            </a:rPr>
            <a:t>))</a:t>
          </a:r>
          <a:r>
            <a:rPr lang="en-US" sz="1100">
              <a:solidFill>
                <a:schemeClr val="dk1"/>
              </a:solidFill>
              <a:latin typeface="+mn-lt"/>
              <a:ea typeface="+mn-ea"/>
              <a:cs typeface="+mn-cs"/>
            </a:rPr>
            <a:t>. If </a:t>
          </a:r>
          <a:r>
            <a:rPr lang="en-US" sz="1100" i="1">
              <a:solidFill>
                <a:schemeClr val="dk1"/>
              </a:solidFill>
              <a:latin typeface="+mn-lt"/>
              <a:ea typeface="+mn-ea"/>
              <a:cs typeface="+mn-cs"/>
            </a:rPr>
            <a:t>condition1</a:t>
          </a:r>
          <a:r>
            <a:rPr lang="en-US" sz="1100">
              <a:solidFill>
                <a:schemeClr val="dk1"/>
              </a:solidFill>
              <a:latin typeface="+mn-lt"/>
              <a:ea typeface="+mn-ea"/>
              <a:cs typeface="+mn-cs"/>
            </a:rPr>
            <a:t> is true, the relevant value is </a:t>
          </a:r>
          <a:r>
            <a:rPr lang="en-US" sz="1100" i="1">
              <a:solidFill>
                <a:schemeClr val="dk1"/>
              </a:solidFill>
              <a:latin typeface="+mn-lt"/>
              <a:ea typeface="+mn-ea"/>
              <a:cs typeface="+mn-cs"/>
            </a:rPr>
            <a:t>expression1</a:t>
          </a:r>
          <a:r>
            <a:rPr lang="en-US" sz="1100">
              <a:solidFill>
                <a:schemeClr val="dk1"/>
              </a:solidFill>
              <a:latin typeface="+mn-lt"/>
              <a:ea typeface="+mn-ea"/>
              <a:cs typeface="+mn-cs"/>
            </a:rPr>
            <a:t>. Otherwise, </a:t>
          </a:r>
          <a:r>
            <a:rPr lang="en-US" sz="1100" i="1">
              <a:solidFill>
                <a:schemeClr val="dk1"/>
              </a:solidFill>
              <a:latin typeface="+mn-lt"/>
              <a:ea typeface="+mn-ea"/>
              <a:cs typeface="+mn-cs"/>
            </a:rPr>
            <a:t>condition2</a:t>
          </a:r>
          <a:r>
            <a:rPr lang="en-US" sz="1100">
              <a:solidFill>
                <a:schemeClr val="dk1"/>
              </a:solidFill>
              <a:latin typeface="+mn-lt"/>
              <a:ea typeface="+mn-ea"/>
              <a:cs typeface="+mn-cs"/>
            </a:rPr>
            <a:t> is checked. If it is true, the relevant value is </a:t>
          </a:r>
          <a:r>
            <a:rPr lang="en-US" sz="1100" i="1">
              <a:solidFill>
                <a:schemeClr val="dk1"/>
              </a:solidFill>
              <a:latin typeface="+mn-lt"/>
              <a:ea typeface="+mn-ea"/>
              <a:cs typeface="+mn-cs"/>
            </a:rPr>
            <a:t>expression2</a:t>
          </a:r>
          <a:r>
            <a:rPr lang="en-US" sz="1100">
              <a:solidFill>
                <a:schemeClr val="dk1"/>
              </a:solidFill>
              <a:latin typeface="+mn-lt"/>
              <a:ea typeface="+mn-ea"/>
              <a:cs typeface="+mn-cs"/>
            </a:rPr>
            <a:t>. Otherwise, the relevant value is </a:t>
          </a:r>
          <a:r>
            <a:rPr lang="en-US" sz="1100" i="1">
              <a:solidFill>
                <a:schemeClr val="dk1"/>
              </a:solidFill>
              <a:latin typeface="+mn-lt"/>
              <a:ea typeface="+mn-ea"/>
              <a:cs typeface="+mn-cs"/>
            </a:rPr>
            <a:t>expression3</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An example is =IF(A1&lt;0,10,IF(A1=0,20,30)). Suppose this formula is entered in cell B2. Then if A1 contains a negative number, B2 contains 10. Otherwise, if A1 contains 0, B2 contains 20. Otherwise (meaning that A1 must contain a positive value), B2 contains 30.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a nested IF function to fill in the grades in column C. (Scroll to the right to see the answer.)</a:t>
          </a:r>
        </a:p>
      </xdr:txBody>
    </xdr:sp>
    <xdr:clientData/>
  </xdr:twoCellAnchor>
  <xdr:twoCellAnchor>
    <xdr:from>
      <xdr:col>1</xdr:col>
      <xdr:colOff>19050</xdr:colOff>
      <xdr:row>33</xdr:row>
      <xdr:rowOff>0</xdr:rowOff>
    </xdr:from>
    <xdr:to>
      <xdr:col>10</xdr:col>
      <xdr:colOff>15875</xdr:colOff>
      <xdr:row>46</xdr:row>
      <xdr:rowOff>104775</xdr:rowOff>
    </xdr:to>
    <xdr:sp macro="" textlink="">
      <xdr:nvSpPr>
        <xdr:cNvPr id="4" name="TextBox 3"/>
        <xdr:cNvSpPr txBox="1"/>
      </xdr:nvSpPr>
      <xdr:spPr>
        <a:xfrm>
          <a:off x="628650" y="6286500"/>
          <a:ext cx="5483225" cy="2581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Sometimes more complex conditions (AND/OR conditions) are useful in IF functions. These are not difficult once you know the syntax.</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an AND condition in an IF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=IF(AND(</a:t>
          </a:r>
          <a:r>
            <a:rPr lang="en-US" sz="1100" b="1" i="1">
              <a:solidFill>
                <a:schemeClr val="dk1"/>
              </a:solidFill>
              <a:latin typeface="+mn-lt"/>
              <a:ea typeface="+mn-ea"/>
              <a:cs typeface="+mn-cs"/>
            </a:rPr>
            <a:t>condition1</a:t>
          </a:r>
          <a:r>
            <a:rPr lang="en-US" sz="1100" b="1">
              <a:solidFill>
                <a:schemeClr val="dk1"/>
              </a:solidFill>
              <a:latin typeface="+mn-lt"/>
              <a:ea typeface="+mn-ea"/>
              <a:cs typeface="+mn-cs"/>
            </a:rPr>
            <a:t>,</a:t>
          </a:r>
          <a:r>
            <a:rPr lang="en-US" sz="1100" b="1" i="1">
              <a:solidFill>
                <a:schemeClr val="dk1"/>
              </a:solidFill>
              <a:latin typeface="+mn-lt"/>
              <a:ea typeface="+mn-ea"/>
              <a:cs typeface="+mn-cs"/>
            </a:rPr>
            <a:t>condition2</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expression1</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expression2</a:t>
          </a:r>
          <a:r>
            <a:rPr lang="en-US" sz="1100" b="1">
              <a:solidFill>
                <a:schemeClr val="dk1"/>
              </a:solidFill>
              <a:latin typeface="+mn-lt"/>
              <a:ea typeface="+mn-ea"/>
              <a:cs typeface="+mn-cs"/>
            </a:rPr>
            <a:t>)</a:t>
          </a:r>
          <a:r>
            <a:rPr lang="en-US" sz="1100">
              <a:solidFill>
                <a:schemeClr val="dk1"/>
              </a:solidFill>
              <a:latin typeface="+mn-lt"/>
              <a:ea typeface="+mn-ea"/>
              <a:cs typeface="+mn-cs"/>
            </a:rPr>
            <a:t>. This results in </a:t>
          </a:r>
          <a:r>
            <a:rPr lang="en-US" sz="1100" i="1">
              <a:solidFill>
                <a:schemeClr val="dk1"/>
              </a:solidFill>
              <a:latin typeface="+mn-lt"/>
              <a:ea typeface="+mn-ea"/>
              <a:cs typeface="+mn-cs"/>
            </a:rPr>
            <a:t>expression1</a:t>
          </a:r>
          <a:r>
            <a:rPr lang="en-US" sz="1100">
              <a:solidFill>
                <a:schemeClr val="dk1"/>
              </a:solidFill>
              <a:latin typeface="+mn-lt"/>
              <a:ea typeface="+mn-ea"/>
              <a:cs typeface="+mn-cs"/>
            </a:rPr>
            <a:t> if both </a:t>
          </a:r>
          <a:r>
            <a:rPr lang="en-US" sz="1100" i="1">
              <a:solidFill>
                <a:schemeClr val="dk1"/>
              </a:solidFill>
              <a:latin typeface="+mn-lt"/>
              <a:ea typeface="+mn-ea"/>
              <a:cs typeface="+mn-cs"/>
            </a:rPr>
            <a:t>condition1</a:t>
          </a:r>
          <a:r>
            <a:rPr lang="en-US" sz="1100">
              <a:solidFill>
                <a:schemeClr val="dk1"/>
              </a:solidFill>
              <a:latin typeface="+mn-lt"/>
              <a:ea typeface="+mn-ea"/>
              <a:cs typeface="+mn-cs"/>
            </a:rPr>
            <a:t> and </a:t>
          </a:r>
          <a:r>
            <a:rPr lang="en-US" sz="1100" i="1">
              <a:solidFill>
                <a:schemeClr val="dk1"/>
              </a:solidFill>
              <a:latin typeface="+mn-lt"/>
              <a:ea typeface="+mn-ea"/>
              <a:cs typeface="+mn-cs"/>
            </a:rPr>
            <a:t>condition2</a:t>
          </a:r>
          <a:r>
            <a:rPr lang="en-US" sz="1100">
              <a:solidFill>
                <a:schemeClr val="dk1"/>
              </a:solidFill>
              <a:latin typeface="+mn-lt"/>
              <a:ea typeface="+mn-ea"/>
              <a:cs typeface="+mn-cs"/>
            </a:rPr>
            <a:t> are true. Otherwise, it results in </a:t>
          </a:r>
          <a:r>
            <a:rPr lang="en-US" sz="1100" i="1">
              <a:solidFill>
                <a:schemeClr val="dk1"/>
              </a:solidFill>
              <a:latin typeface="+mn-lt"/>
              <a:ea typeface="+mn-ea"/>
              <a:cs typeface="+mn-cs"/>
            </a:rPr>
            <a:t>expression2</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the syntax. The keyword AND is followed by the conditions, separated by a comma and enclosed within parentheses. Also, note that more than two conditions could be included in the AND, all separated by commas.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an IF function with an AND condition to fill in the bordered range. (Scroll to the right to see the correct answer. Make sure you use double quotes for labels.)</a:t>
          </a:r>
        </a:p>
      </xdr:txBody>
    </xdr:sp>
    <xdr:clientData/>
  </xdr:twoCellAnchor>
  <xdr:twoCellAnchor>
    <xdr:from>
      <xdr:col>1</xdr:col>
      <xdr:colOff>0</xdr:colOff>
      <xdr:row>48</xdr:row>
      <xdr:rowOff>1</xdr:rowOff>
    </xdr:from>
    <xdr:to>
      <xdr:col>9</xdr:col>
      <xdr:colOff>606425</xdr:colOff>
      <xdr:row>58</xdr:row>
      <xdr:rowOff>19051</xdr:rowOff>
    </xdr:to>
    <xdr:sp macro="" textlink="">
      <xdr:nvSpPr>
        <xdr:cNvPr id="5" name="TextBox 4"/>
        <xdr:cNvSpPr txBox="1"/>
      </xdr:nvSpPr>
      <xdr:spPr>
        <a:xfrm>
          <a:off x="609600" y="9163051"/>
          <a:ext cx="5483225" cy="19240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use an OR condition in an IF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=IF(OR(</a:t>
          </a:r>
          <a:r>
            <a:rPr lang="en-US" sz="1100" b="1" i="1">
              <a:solidFill>
                <a:schemeClr val="dk1"/>
              </a:solidFill>
              <a:latin typeface="+mn-lt"/>
              <a:ea typeface="+mn-ea"/>
              <a:cs typeface="+mn-cs"/>
            </a:rPr>
            <a:t>condition1</a:t>
          </a:r>
          <a:r>
            <a:rPr lang="en-US" sz="1100" b="1">
              <a:solidFill>
                <a:schemeClr val="dk1"/>
              </a:solidFill>
              <a:latin typeface="+mn-lt"/>
              <a:ea typeface="+mn-ea"/>
              <a:cs typeface="+mn-cs"/>
            </a:rPr>
            <a:t>,</a:t>
          </a:r>
          <a:r>
            <a:rPr lang="en-US" sz="1100" b="1" i="1">
              <a:solidFill>
                <a:schemeClr val="dk1"/>
              </a:solidFill>
              <a:latin typeface="+mn-lt"/>
              <a:ea typeface="+mn-ea"/>
              <a:cs typeface="+mn-cs"/>
            </a:rPr>
            <a:t>condition2</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expression1</a:t>
          </a:r>
          <a:r>
            <a:rPr lang="en-US" sz="1100" b="1">
              <a:solidFill>
                <a:schemeClr val="dk1"/>
              </a:solidFill>
              <a:latin typeface="+mn-lt"/>
              <a:ea typeface="+mn-ea"/>
              <a:cs typeface="+mn-cs"/>
            </a:rPr>
            <a:t>,</a:t>
          </a:r>
          <a:r>
            <a:rPr lang="en-US" sz="1100" b="1" i="1">
              <a:solidFill>
                <a:schemeClr val="dk1"/>
              </a:solidFill>
              <a:latin typeface="+mn-lt"/>
              <a:ea typeface="+mn-ea"/>
              <a:cs typeface="+mn-cs"/>
            </a:rPr>
            <a:t>expression2</a:t>
          </a:r>
          <a:r>
            <a:rPr lang="en-US" sz="1100" b="1">
              <a:solidFill>
                <a:schemeClr val="dk1"/>
              </a:solidFill>
              <a:latin typeface="+mn-lt"/>
              <a:ea typeface="+mn-ea"/>
              <a:cs typeface="+mn-cs"/>
            </a:rPr>
            <a:t>)</a:t>
          </a:r>
          <a:r>
            <a:rPr lang="en-US" sz="1100">
              <a:solidFill>
                <a:schemeClr val="dk1"/>
              </a:solidFill>
              <a:latin typeface="+mn-lt"/>
              <a:ea typeface="+mn-ea"/>
              <a:cs typeface="+mn-cs"/>
            </a:rPr>
            <a:t>. This results in </a:t>
          </a:r>
          <a:r>
            <a:rPr lang="en-US" sz="1100" i="1">
              <a:solidFill>
                <a:schemeClr val="dk1"/>
              </a:solidFill>
              <a:latin typeface="+mn-lt"/>
              <a:ea typeface="+mn-ea"/>
              <a:cs typeface="+mn-cs"/>
            </a:rPr>
            <a:t>expression1</a:t>
          </a:r>
          <a:r>
            <a:rPr lang="en-US" sz="1100">
              <a:solidFill>
                <a:schemeClr val="dk1"/>
              </a:solidFill>
              <a:latin typeface="+mn-lt"/>
              <a:ea typeface="+mn-ea"/>
              <a:cs typeface="+mn-cs"/>
            </a:rPr>
            <a:t> if either </a:t>
          </a:r>
          <a:r>
            <a:rPr lang="en-US" sz="1100" i="1">
              <a:solidFill>
                <a:schemeClr val="dk1"/>
              </a:solidFill>
              <a:latin typeface="+mn-lt"/>
              <a:ea typeface="+mn-ea"/>
              <a:cs typeface="+mn-cs"/>
            </a:rPr>
            <a:t>condition1</a:t>
          </a:r>
          <a:r>
            <a:rPr lang="en-US" sz="1100">
              <a:solidFill>
                <a:schemeClr val="dk1"/>
              </a:solidFill>
              <a:latin typeface="+mn-lt"/>
              <a:ea typeface="+mn-ea"/>
              <a:cs typeface="+mn-cs"/>
            </a:rPr>
            <a:t> or </a:t>
          </a:r>
          <a:r>
            <a:rPr lang="en-US" sz="1100" i="1">
              <a:solidFill>
                <a:schemeClr val="dk1"/>
              </a:solidFill>
              <a:latin typeface="+mn-lt"/>
              <a:ea typeface="+mn-ea"/>
              <a:cs typeface="+mn-cs"/>
            </a:rPr>
            <a:t>condition2</a:t>
          </a:r>
          <a:r>
            <a:rPr lang="en-US" sz="1100">
              <a:solidFill>
                <a:schemeClr val="dk1"/>
              </a:solidFill>
              <a:latin typeface="+mn-lt"/>
              <a:ea typeface="+mn-ea"/>
              <a:cs typeface="+mn-cs"/>
            </a:rPr>
            <a:t> is true (or if both are true). Otherwise, it results in </a:t>
          </a:r>
          <a:r>
            <a:rPr lang="en-US" sz="1100" i="1">
              <a:solidFill>
                <a:schemeClr val="dk1"/>
              </a:solidFill>
              <a:latin typeface="+mn-lt"/>
              <a:ea typeface="+mn-ea"/>
              <a:cs typeface="+mn-cs"/>
            </a:rPr>
            <a:t>expression2</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Again, more than two conditions could be included in the OR.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an IF function with an OR condition to fill in the bonuses in column F. (Scroll to the right to see the answer.)</a:t>
          </a:r>
        </a:p>
      </xdr:txBody>
    </xdr:sp>
    <xdr:clientData/>
  </xdr:twoCellAnchor>
  <xdr:twoCellAnchor>
    <xdr:from>
      <xdr:col>0</xdr:col>
      <xdr:colOff>0</xdr:colOff>
      <xdr:row>59</xdr:row>
      <xdr:rowOff>0</xdr:rowOff>
    </xdr:from>
    <xdr:to>
      <xdr:col>15</xdr:col>
      <xdr:colOff>590549</xdr:colOff>
      <xdr:row>61</xdr:row>
      <xdr:rowOff>161925</xdr:rowOff>
    </xdr:to>
    <xdr:sp macro="" textlink="">
      <xdr:nvSpPr>
        <xdr:cNvPr id="6" name="Rounded Rectangle 5">
          <a:hlinkClick xmlns:r="http://schemas.openxmlformats.org/officeDocument/2006/relationships" r:id="rId1"/>
        </xdr:cNvPr>
        <xdr:cNvSpPr/>
      </xdr:nvSpPr>
      <xdr:spPr>
        <a:xfrm>
          <a:off x="0" y="1125855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30</xdr:row>
      <xdr:rowOff>161926</xdr:rowOff>
    </xdr:to>
    <xdr:sp macro="" textlink="">
      <xdr:nvSpPr>
        <xdr:cNvPr id="2" name="TextBox 1"/>
        <xdr:cNvSpPr txBox="1"/>
      </xdr:nvSpPr>
      <xdr:spPr>
        <a:xfrm>
          <a:off x="609600" y="381000"/>
          <a:ext cx="5483225" cy="54959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Lookup tables are useful when you want to compare a particular value to a set of values, and depending on where your value falls, assign a given “answer.” For example, you might have a tax table that shows, for any gross adjusted income, what the corresponding tax is. There are two versions of lookup tables, vertical (VLOOKUP) and horizontal (HLOOKUP). Because they are virtually identical except that vertical goes down and horizontal goes across, I will discuss only the VLOOKUP function. Besides, VLOOKUP appears to be used much more frequently than HLOOKUP.</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VLOOKUP function takes three arguments plus an optional fourth argument: (1) the value to be compared, (2) a lookup table, with the values to be compared against </a:t>
          </a:r>
          <a:r>
            <a:rPr lang="en-US" sz="1100" b="1">
              <a:solidFill>
                <a:schemeClr val="dk1"/>
              </a:solidFill>
              <a:latin typeface="+mn-lt"/>
              <a:ea typeface="+mn-ea"/>
              <a:cs typeface="+mn-cs"/>
            </a:rPr>
            <a:t>always in the leftmost column</a:t>
          </a:r>
          <a:r>
            <a:rPr lang="en-US" sz="1100">
              <a:solidFill>
                <a:schemeClr val="dk1"/>
              </a:solidFill>
              <a:latin typeface="+mn-lt"/>
              <a:ea typeface="+mn-ea"/>
              <a:cs typeface="+mn-cs"/>
            </a:rPr>
            <a:t>, and (3) the column number of the lookup table where you find the “answer”; and (4) TRUE or FALSE (which is TRUE by default if omitted). Because the VLOOKUP function is often copied down a column, it is usually necessary to make the second argument an absolute reference. This can be accomplished by giving the lookup table a range name such as LookupTable (range names are always treated as absolute references), but a range name is not necessary.</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most common use of a lookup table is when the values in the first column (the comparison column) are sorted in ascending order. (Then the fourth argument can be omitted.) Let’s say you want to assign letter grades to students based on a straight scale: below 60, an F: at least 60 but below 70, a D; at least 70 but below 80, a C; at least 80 but below 90, a B; and 90 or above, an A. The example</a:t>
          </a:r>
          <a:r>
            <a:rPr lang="en-US" sz="1100" baseline="0">
              <a:solidFill>
                <a:schemeClr val="dk1"/>
              </a:solidFill>
              <a:latin typeface="+mn-lt"/>
              <a:ea typeface="+mn-ea"/>
              <a:cs typeface="+mn-cs"/>
            </a:rPr>
            <a:t> to the right </a:t>
          </a:r>
          <a:r>
            <a:rPr lang="en-US" sz="1100">
              <a:solidFill>
                <a:schemeClr val="dk1"/>
              </a:solidFill>
              <a:latin typeface="+mn-lt"/>
              <a:ea typeface="+mn-ea"/>
              <a:cs typeface="+mn-cs"/>
            </a:rPr>
            <a:t>shows how you would set this up. The comparison column in the lookup table starts at 0 (the lowest grade possible), then records the cutoff scores 60 through 90.</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formula in cell N4 is </a:t>
          </a:r>
          <a:r>
            <a:rPr lang="en-US" sz="1100" b="1">
              <a:solidFill>
                <a:schemeClr val="dk1"/>
              </a:solidFill>
              <a:latin typeface="+mn-lt"/>
              <a:ea typeface="+mn-ea"/>
              <a:cs typeface="+mn-cs"/>
            </a:rPr>
            <a:t>=VLOOKUP(M4,$P$4:$Q$8,2)</a:t>
          </a:r>
          <a:r>
            <a:rPr lang="en-US" sz="1100">
              <a:solidFill>
                <a:schemeClr val="dk1"/>
              </a:solidFill>
              <a:latin typeface="+mn-lt"/>
              <a:ea typeface="+mn-ea"/>
              <a:cs typeface="+mn-cs"/>
            </a:rPr>
            <a:t>, which is copied down column N. This formula compares the value in M4 (67) to the values in column P and chooses the largest value less than or equal to it. This is 60. Then because the last argument in the VLOOKUP function is 2, the score reported in N4 comes from the </a:t>
          </a:r>
          <a:r>
            <a:rPr lang="en-US" sz="1100" i="1">
              <a:solidFill>
                <a:schemeClr val="dk1"/>
              </a:solidFill>
              <a:latin typeface="+mn-lt"/>
              <a:ea typeface="+mn-ea"/>
              <a:cs typeface="+mn-cs"/>
            </a:rPr>
            <a:t>second</a:t>
          </a:r>
          <a:r>
            <a:rPr lang="en-US" sz="1100">
              <a:solidFill>
                <a:schemeClr val="dk1"/>
              </a:solidFill>
              <a:latin typeface="+mn-lt"/>
              <a:ea typeface="+mn-ea"/>
              <a:cs typeface="+mn-cs"/>
            </a:rPr>
            <a:t> column of the lookup table next to 60, namely, D. </a:t>
          </a:r>
        </a:p>
      </xdr:txBody>
    </xdr:sp>
    <xdr:clientData/>
  </xdr:twoCellAnchor>
  <xdr:twoCellAnchor>
    <xdr:from>
      <xdr:col>1</xdr:col>
      <xdr:colOff>0</xdr:colOff>
      <xdr:row>32</xdr:row>
      <xdr:rowOff>0</xdr:rowOff>
    </xdr:from>
    <xdr:to>
      <xdr:col>9</xdr:col>
      <xdr:colOff>606425</xdr:colOff>
      <xdr:row>42</xdr:row>
      <xdr:rowOff>28575</xdr:rowOff>
    </xdr:to>
    <xdr:sp macro="" textlink="">
      <xdr:nvSpPr>
        <xdr:cNvPr id="3" name="TextBox 2"/>
        <xdr:cNvSpPr txBox="1"/>
      </xdr:nvSpPr>
      <xdr:spPr>
        <a:xfrm>
          <a:off x="609600" y="6096000"/>
          <a:ext cx="5483225" cy="19335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use a VLOOKUP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Create a lookup table with at least two columns, where the values in the left column are in ascending order. Then enter the formula </a:t>
          </a:r>
          <a:r>
            <a:rPr lang="en-US" sz="1100" b="1">
              <a:solidFill>
                <a:schemeClr val="dk1"/>
              </a:solidFill>
              <a:latin typeface="+mn-lt"/>
              <a:ea typeface="+mn-ea"/>
              <a:cs typeface="+mn-cs"/>
            </a:rPr>
            <a:t>=VLOOKUP(</a:t>
          </a:r>
          <a:r>
            <a:rPr lang="en-US" sz="1100" b="1" i="1">
              <a:solidFill>
                <a:schemeClr val="dk1"/>
              </a:solidFill>
              <a:latin typeface="+mn-lt"/>
              <a:ea typeface="+mn-ea"/>
              <a:cs typeface="+mn-cs"/>
            </a:rPr>
            <a:t>value</a:t>
          </a:r>
          <a:r>
            <a:rPr lang="en-US" sz="1100" b="1">
              <a:solidFill>
                <a:schemeClr val="dk1"/>
              </a:solidFill>
              <a:latin typeface="+mn-lt"/>
              <a:ea typeface="+mn-ea"/>
              <a:cs typeface="+mn-cs"/>
            </a:rPr>
            <a:t>,</a:t>
          </a:r>
          <a:r>
            <a:rPr lang="en-US" sz="1100" b="1" i="1">
              <a:solidFill>
                <a:schemeClr val="dk1"/>
              </a:solidFill>
              <a:latin typeface="+mn-lt"/>
              <a:ea typeface="+mn-ea"/>
              <a:cs typeface="+mn-cs"/>
            </a:rPr>
            <a:t>lookup table</a:t>
          </a:r>
          <a:r>
            <a:rPr lang="en-US" sz="1100" b="1">
              <a:solidFill>
                <a:schemeClr val="dk1"/>
              </a:solidFill>
              <a:latin typeface="+mn-lt"/>
              <a:ea typeface="+mn-ea"/>
              <a:cs typeface="+mn-cs"/>
            </a:rPr>
            <a:t>,</a:t>
          </a:r>
          <a:r>
            <a:rPr lang="en-US" sz="1100" b="1" i="1">
              <a:solidFill>
                <a:schemeClr val="dk1"/>
              </a:solidFill>
              <a:latin typeface="+mn-lt"/>
              <a:ea typeface="+mn-ea"/>
              <a:cs typeface="+mn-cs"/>
            </a:rPr>
            <a:t>column #</a:t>
          </a:r>
          <a:r>
            <a:rPr lang="en-US" sz="1100" b="1">
              <a:solidFill>
                <a:schemeClr val="dk1"/>
              </a:solidFill>
              <a:latin typeface="+mn-lt"/>
              <a:ea typeface="+mn-ea"/>
              <a:cs typeface="+mn-cs"/>
            </a:rPr>
            <a:t>)</a:t>
          </a:r>
          <a:r>
            <a:rPr lang="en-US" sz="1100">
              <a:solidFill>
                <a:schemeClr val="dk1"/>
              </a:solidFill>
              <a:latin typeface="+mn-lt"/>
              <a:ea typeface="+mn-ea"/>
              <a:cs typeface="+mn-cs"/>
            </a:rPr>
            <a:t>, as described above. </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Enter a lookup table in columns P and Q, and VLOOKUP functions in column N. Assume there is a quantity discount pricing scheme: for orders less than 300 units, the unit price is $3; for orders of at least 300 units but less than 400, the unit price is $2.50; for orders of 400 units or more, the unit price is $2. (Scroll to the right to see the answer.)</a:t>
          </a:r>
        </a:p>
      </xdr:txBody>
    </xdr:sp>
    <xdr:clientData/>
  </xdr:twoCellAnchor>
  <xdr:twoCellAnchor>
    <xdr:from>
      <xdr:col>1</xdr:col>
      <xdr:colOff>9525</xdr:colOff>
      <xdr:row>43</xdr:row>
      <xdr:rowOff>0</xdr:rowOff>
    </xdr:from>
    <xdr:to>
      <xdr:col>10</xdr:col>
      <xdr:colOff>6350</xdr:colOff>
      <xdr:row>52</xdr:row>
      <xdr:rowOff>171449</xdr:rowOff>
    </xdr:to>
    <xdr:sp macro="" textlink="">
      <xdr:nvSpPr>
        <xdr:cNvPr id="4" name="TextBox 3"/>
        <xdr:cNvSpPr txBox="1"/>
      </xdr:nvSpPr>
      <xdr:spPr>
        <a:xfrm>
          <a:off x="619125" y="8191500"/>
          <a:ext cx="5483225" cy="18859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times where the first column of the lookup table are </a:t>
          </a:r>
          <a:r>
            <a:rPr lang="en-US" sz="1100" i="1">
              <a:solidFill>
                <a:schemeClr val="dk1"/>
              </a:solidFill>
              <a:latin typeface="+mn-lt"/>
              <a:ea typeface="+mn-ea"/>
              <a:cs typeface="+mn-cs"/>
            </a:rPr>
            <a:t>not </a:t>
          </a:r>
          <a:r>
            <a:rPr lang="en-US" sz="1100">
              <a:solidFill>
                <a:schemeClr val="dk1"/>
              </a:solidFill>
              <a:latin typeface="+mn-lt"/>
              <a:ea typeface="+mn-ea"/>
              <a:cs typeface="+mn-cs"/>
            </a:rPr>
            <a:t>sorted in ascending order. This is still allowable, but then you need to include the fourth argument with value FALSE in the VLOOKUP function. In this case, VLOOKUP will look for an </a:t>
          </a:r>
          <a:r>
            <a:rPr lang="en-US" sz="1100" b="1">
              <a:solidFill>
                <a:schemeClr val="dk1"/>
              </a:solidFill>
              <a:latin typeface="+mn-lt"/>
              <a:ea typeface="+mn-ea"/>
              <a:cs typeface="+mn-cs"/>
            </a:rPr>
            <a:t>exact match</a:t>
          </a:r>
          <a:r>
            <a:rPr lang="en-US" sz="1100">
              <a:solidFill>
                <a:schemeClr val="dk1"/>
              </a:solidFill>
              <a:latin typeface="+mn-lt"/>
              <a:ea typeface="+mn-ea"/>
              <a:cs typeface="+mn-cs"/>
            </a:rPr>
            <a:t> and will return an error if doesn’t find an exact match.</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a VLOOKUP function in column N to find the gradepoints for each student. </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Note that the grades in column P of the lookup table are in the “natural” order, but they are not in Excel’s A-Z sort order. Therefore, FALSE </a:t>
          </a:r>
          <a:r>
            <a:rPr lang="en-US" sz="1100" b="0" i="1">
              <a:solidFill>
                <a:schemeClr val="dk1"/>
              </a:solidFill>
              <a:latin typeface="+mn-lt"/>
              <a:ea typeface="+mn-ea"/>
              <a:cs typeface="+mn-cs"/>
            </a:rPr>
            <a:t>must</a:t>
          </a:r>
          <a:r>
            <a:rPr lang="en-US" sz="1100" b="0">
              <a:solidFill>
                <a:schemeClr val="dk1"/>
              </a:solidFill>
              <a:latin typeface="+mn-lt"/>
              <a:ea typeface="+mn-ea"/>
              <a:cs typeface="+mn-cs"/>
            </a:rPr>
            <a:t> be entered as the fourth argument in the VLOOKUP function.</a:t>
          </a:r>
        </a:p>
      </xdr:txBody>
    </xdr:sp>
    <xdr:clientData/>
  </xdr:twoCellAnchor>
  <xdr:twoCellAnchor>
    <xdr:from>
      <xdr:col>0</xdr:col>
      <xdr:colOff>0</xdr:colOff>
      <xdr:row>55</xdr:row>
      <xdr:rowOff>0</xdr:rowOff>
    </xdr:from>
    <xdr:to>
      <xdr:col>18</xdr:col>
      <xdr:colOff>523874</xdr:colOff>
      <xdr:row>57</xdr:row>
      <xdr:rowOff>161925</xdr:rowOff>
    </xdr:to>
    <xdr:sp macro="" textlink="">
      <xdr:nvSpPr>
        <xdr:cNvPr id="5" name="Rounded Rectangle 4">
          <a:hlinkClick xmlns:r="http://schemas.openxmlformats.org/officeDocument/2006/relationships" r:id="rId1"/>
        </xdr:cNvPr>
        <xdr:cNvSpPr/>
      </xdr:nvSpPr>
      <xdr:spPr>
        <a:xfrm>
          <a:off x="0" y="1047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5</xdr:row>
      <xdr:rowOff>66675</xdr:rowOff>
    </xdr:to>
    <xdr:sp macro="" textlink="">
      <xdr:nvSpPr>
        <xdr:cNvPr id="2" name="TextBox 1"/>
        <xdr:cNvSpPr txBox="1"/>
      </xdr:nvSpPr>
      <xdr:spPr>
        <a:xfrm>
          <a:off x="609600" y="380999"/>
          <a:ext cx="5483225" cy="6381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a number of math functions you</a:t>
          </a:r>
          <a:r>
            <a:rPr lang="en-US" sz="1100" baseline="0">
              <a:solidFill>
                <a:schemeClr val="dk1"/>
              </a:solidFill>
              <a:latin typeface="+mn-lt"/>
              <a:ea typeface="+mn-ea"/>
              <a:cs typeface="+mn-cs"/>
            </a:rPr>
            <a:t> might find useful. I will list a few of the most common ones here. For more technical math functions, click on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baseline="0">
              <a:solidFill>
                <a:schemeClr val="dk1"/>
              </a:solidFill>
              <a:latin typeface="+mn-lt"/>
              <a:ea typeface="+mn-ea"/>
              <a:cs typeface="+mn-cs"/>
            </a:rPr>
            <a:t> button and browse the Math and Trig category.</a:t>
          </a:r>
          <a:endParaRPr lang="en-US"/>
        </a:p>
      </xdr:txBody>
    </xdr:sp>
    <xdr:clientData/>
  </xdr:twoCellAnchor>
  <xdr:twoCellAnchor>
    <xdr:from>
      <xdr:col>1</xdr:col>
      <xdr:colOff>19050</xdr:colOff>
      <xdr:row>25</xdr:row>
      <xdr:rowOff>19048</xdr:rowOff>
    </xdr:from>
    <xdr:to>
      <xdr:col>10</xdr:col>
      <xdr:colOff>15875</xdr:colOff>
      <xdr:row>31</xdr:row>
      <xdr:rowOff>0</xdr:rowOff>
    </xdr:to>
    <xdr:sp macro="" textlink="">
      <xdr:nvSpPr>
        <xdr:cNvPr id="3" name="TextBox 2"/>
        <xdr:cNvSpPr txBox="1"/>
      </xdr:nvSpPr>
      <xdr:spPr>
        <a:xfrm>
          <a:off x="628650" y="4781548"/>
          <a:ext cx="5483225" cy="1123952"/>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ABS function returns</a:t>
          </a:r>
          <a:r>
            <a:rPr lang="en-US" sz="1100" baseline="0">
              <a:solidFill>
                <a:schemeClr val="dk1"/>
              </a:solidFill>
              <a:latin typeface="+mn-lt"/>
              <a:ea typeface="+mn-ea"/>
              <a:cs typeface="+mn-cs"/>
            </a:rPr>
            <a:t> the absolute value of a number.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=ABS(</a:t>
          </a:r>
          <a:r>
            <a:rPr lang="en-US" sz="1100" b="1" i="1" baseline="0">
              <a:solidFill>
                <a:schemeClr val="dk1"/>
              </a:solidFill>
              <a:latin typeface="+mn-lt"/>
              <a:ea typeface="+mn-ea"/>
              <a:cs typeface="+mn-cs"/>
            </a:rPr>
            <a:t>value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27, apply the ABS function to the numbers in row 26.</a:t>
          </a:r>
        </a:p>
      </xdr:txBody>
    </xdr:sp>
    <xdr:clientData/>
  </xdr:twoCellAnchor>
  <xdr:twoCellAnchor>
    <xdr:from>
      <xdr:col>1</xdr:col>
      <xdr:colOff>0</xdr:colOff>
      <xdr:row>31</xdr:row>
      <xdr:rowOff>190498</xdr:rowOff>
    </xdr:from>
    <xdr:to>
      <xdr:col>9</xdr:col>
      <xdr:colOff>606425</xdr:colOff>
      <xdr:row>38</xdr:row>
      <xdr:rowOff>38100</xdr:rowOff>
    </xdr:to>
    <xdr:sp macro="" textlink="">
      <xdr:nvSpPr>
        <xdr:cNvPr id="4" name="TextBox 3"/>
        <xdr:cNvSpPr txBox="1"/>
      </xdr:nvSpPr>
      <xdr:spPr>
        <a:xfrm>
          <a:off x="609600" y="6095998"/>
          <a:ext cx="5483225" cy="1181102"/>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SQRT</a:t>
          </a:r>
          <a:r>
            <a:rPr lang="en-US" sz="1100" baseline="0">
              <a:solidFill>
                <a:schemeClr val="dk1"/>
              </a:solidFill>
              <a:latin typeface="+mn-lt"/>
              <a:ea typeface="+mn-ea"/>
              <a:cs typeface="+mn-cs"/>
            </a:rPr>
            <a:t> </a:t>
          </a:r>
          <a:r>
            <a:rPr lang="en-US" sz="1100">
              <a:solidFill>
                <a:schemeClr val="dk1"/>
              </a:solidFill>
              <a:latin typeface="+mn-lt"/>
              <a:ea typeface="+mn-ea"/>
              <a:cs typeface="+mn-cs"/>
            </a:rPr>
            <a:t>function returns</a:t>
          </a:r>
          <a:r>
            <a:rPr lang="en-US" sz="1100" baseline="0">
              <a:solidFill>
                <a:schemeClr val="dk1"/>
              </a:solidFill>
              <a:latin typeface="+mn-lt"/>
              <a:ea typeface="+mn-ea"/>
              <a:cs typeface="+mn-cs"/>
            </a:rPr>
            <a:t> the square root of a number.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=SQRT(</a:t>
          </a:r>
          <a:r>
            <a:rPr lang="en-US" sz="1100" b="1" i="1" baseline="0">
              <a:solidFill>
                <a:schemeClr val="dk1"/>
              </a:solidFill>
              <a:latin typeface="+mn-lt"/>
              <a:ea typeface="+mn-ea"/>
              <a:cs typeface="+mn-cs"/>
            </a:rPr>
            <a:t>value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 If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negative, this returns an error.</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34, apply the SQRT function to the numbers in row 33.</a:t>
          </a:r>
        </a:p>
      </xdr:txBody>
    </xdr:sp>
    <xdr:clientData/>
  </xdr:twoCellAnchor>
  <xdr:twoCellAnchor>
    <xdr:from>
      <xdr:col>1</xdr:col>
      <xdr:colOff>9525</xdr:colOff>
      <xdr:row>39</xdr:row>
      <xdr:rowOff>9522</xdr:rowOff>
    </xdr:from>
    <xdr:to>
      <xdr:col>10</xdr:col>
      <xdr:colOff>6350</xdr:colOff>
      <xdr:row>48</xdr:row>
      <xdr:rowOff>180975</xdr:rowOff>
    </xdr:to>
    <xdr:sp macro="" textlink="">
      <xdr:nvSpPr>
        <xdr:cNvPr id="5" name="TextBox 4"/>
        <xdr:cNvSpPr txBox="1"/>
      </xdr:nvSpPr>
      <xdr:spPr>
        <a:xfrm>
          <a:off x="619125" y="7439022"/>
          <a:ext cx="5483225" cy="1885953"/>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LN function returns</a:t>
          </a:r>
          <a:r>
            <a:rPr lang="en-US" sz="1100" baseline="0">
              <a:solidFill>
                <a:schemeClr val="dk1"/>
              </a:solidFill>
              <a:latin typeface="+mn-lt"/>
              <a:ea typeface="+mn-ea"/>
              <a:cs typeface="+mn-cs"/>
            </a:rPr>
            <a:t> the natural logarithm of a number.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=LN(</a:t>
          </a:r>
          <a:r>
            <a:rPr lang="en-US" sz="1100" b="1" i="1" baseline="0">
              <a:solidFill>
                <a:schemeClr val="dk1"/>
              </a:solidFill>
              <a:latin typeface="+mn-lt"/>
              <a:ea typeface="+mn-ea"/>
              <a:cs typeface="+mn-cs"/>
            </a:rPr>
            <a:t>value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 If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zero or negative, this returns an error.</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41, apply the LN function to the numbers in row 40.</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Note: There is also a LOG10 function, which returns the log to the base 10 that you might have learned in high school. There is also a LOG function, where you can supply the base. But LN tends to be used in most real applications.</a:t>
          </a:r>
        </a:p>
      </xdr:txBody>
    </xdr:sp>
    <xdr:clientData/>
  </xdr:twoCellAnchor>
  <xdr:twoCellAnchor>
    <xdr:from>
      <xdr:col>1</xdr:col>
      <xdr:colOff>0</xdr:colOff>
      <xdr:row>50</xdr:row>
      <xdr:rowOff>9522</xdr:rowOff>
    </xdr:from>
    <xdr:to>
      <xdr:col>9</xdr:col>
      <xdr:colOff>606425</xdr:colOff>
      <xdr:row>63</xdr:row>
      <xdr:rowOff>38100</xdr:rowOff>
    </xdr:to>
    <xdr:sp macro="" textlink="">
      <xdr:nvSpPr>
        <xdr:cNvPr id="6" name="TextBox 5"/>
        <xdr:cNvSpPr txBox="1"/>
      </xdr:nvSpPr>
      <xdr:spPr>
        <a:xfrm>
          <a:off x="609600" y="9534522"/>
          <a:ext cx="5483225" cy="2505078"/>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EXP function returns</a:t>
          </a:r>
          <a:r>
            <a:rPr lang="en-US" sz="1100" baseline="0">
              <a:solidFill>
                <a:schemeClr val="dk1"/>
              </a:solidFill>
              <a:latin typeface="+mn-lt"/>
              <a:ea typeface="+mn-ea"/>
              <a:cs typeface="+mn-cs"/>
            </a:rPr>
            <a:t> the exponential function of a number. That is, if you apply EXP to some number x, the result is the special number e to the power x, where e is approximately 2.718. In math books, you see this written as e</a:t>
          </a:r>
          <a:r>
            <a:rPr lang="en-US" sz="1100" baseline="30000">
              <a:solidFill>
                <a:schemeClr val="dk1"/>
              </a:solidFill>
              <a:latin typeface="+mn-lt"/>
              <a:ea typeface="+mn-ea"/>
              <a:cs typeface="+mn-cs"/>
            </a:rPr>
            <a:t>x</a:t>
          </a:r>
          <a:r>
            <a:rPr lang="en-US" sz="1100" baseline="0">
              <a:solidFill>
                <a:schemeClr val="dk1"/>
              </a:solidFill>
              <a:latin typeface="+mn-lt"/>
              <a:ea typeface="+mn-ea"/>
              <a:cs typeface="+mn-cs"/>
            </a:rPr>
            <a:t>.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It turns out that EXP and LN are "inverses" of one another. If you start with a number x and take EXP of it, and then take LN of the result, you end up with x.</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use the EXP function: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=EXP(</a:t>
          </a:r>
          <a:r>
            <a:rPr lang="en-US" sz="1100" b="1" i="1" baseline="0">
              <a:solidFill>
                <a:schemeClr val="dk1"/>
              </a:solidFill>
              <a:latin typeface="+mn-lt"/>
              <a:ea typeface="+mn-ea"/>
              <a:cs typeface="+mn-cs"/>
            </a:rPr>
            <a:t>value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52, apply the EXP function to the numbers in row 51. Then in row 53, apply the LN function to the numbers in row 52. Note that the value you get in cell L52 is e.</a:t>
          </a:r>
        </a:p>
      </xdr:txBody>
    </xdr:sp>
    <xdr:clientData/>
  </xdr:twoCellAnchor>
  <xdr:twoCellAnchor>
    <xdr:from>
      <xdr:col>1</xdr:col>
      <xdr:colOff>0</xdr:colOff>
      <xdr:row>6</xdr:row>
      <xdr:rowOff>9525</xdr:rowOff>
    </xdr:from>
    <xdr:to>
      <xdr:col>9</xdr:col>
      <xdr:colOff>606425</xdr:colOff>
      <xdr:row>13</xdr:row>
      <xdr:rowOff>152401</xdr:rowOff>
    </xdr:to>
    <xdr:sp macro="" textlink="">
      <xdr:nvSpPr>
        <xdr:cNvPr id="7" name="TextBox 6"/>
        <xdr:cNvSpPr txBox="1"/>
      </xdr:nvSpPr>
      <xdr:spPr>
        <a:xfrm>
          <a:off x="609600" y="1152525"/>
          <a:ext cx="5483225" cy="14763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INT</a:t>
          </a:r>
          <a:r>
            <a:rPr lang="en-US" sz="1100" baseline="0">
              <a:solidFill>
                <a:schemeClr val="dk1"/>
              </a:solidFill>
              <a:latin typeface="+mn-lt"/>
              <a:ea typeface="+mn-ea"/>
              <a:cs typeface="+mn-cs"/>
            </a:rPr>
            <a:t> </a:t>
          </a:r>
          <a:r>
            <a:rPr lang="en-US" sz="1100">
              <a:solidFill>
                <a:schemeClr val="dk1"/>
              </a:solidFill>
              <a:latin typeface="+mn-lt"/>
              <a:ea typeface="+mn-ea"/>
              <a:cs typeface="+mn-cs"/>
            </a:rPr>
            <a:t>function takes a decimal value and returns an integer</a:t>
          </a:r>
          <a:r>
            <a:rPr lang="en-US" sz="1100" baseline="0">
              <a:solidFill>
                <a:schemeClr val="dk1"/>
              </a:solidFill>
              <a:latin typeface="+mn-lt"/>
              <a:ea typeface="+mn-ea"/>
              <a:cs typeface="+mn-cs"/>
            </a:rPr>
            <a:t> by "chopping off" the decimal. More exactly, it returns the integer just to the left of the given decimal number on the number line. It does </a:t>
          </a:r>
          <a:r>
            <a:rPr lang="en-US" sz="1100" i="1" baseline="0">
              <a:solidFill>
                <a:schemeClr val="dk1"/>
              </a:solidFill>
              <a:latin typeface="+mn-lt"/>
              <a:ea typeface="+mn-ea"/>
              <a:cs typeface="+mn-cs"/>
            </a:rPr>
            <a:t>not </a:t>
          </a:r>
          <a:r>
            <a:rPr lang="en-US" sz="1100" i="0" baseline="0">
              <a:solidFill>
                <a:schemeClr val="dk1"/>
              </a:solidFill>
              <a:latin typeface="+mn-lt"/>
              <a:ea typeface="+mn-ea"/>
              <a:cs typeface="+mn-cs"/>
            </a:rPr>
            <a:t>round to the nearest integer. </a:t>
          </a:r>
          <a:r>
            <a:rPr lang="en-US" sz="1100" baseline="0">
              <a:solidFill>
                <a:schemeClr val="dk1"/>
              </a:solidFill>
              <a:latin typeface="+mn-lt"/>
              <a:ea typeface="+mn-ea"/>
              <a:cs typeface="+mn-cs"/>
            </a:rPr>
            <a:t>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=INT(</a:t>
          </a:r>
          <a:r>
            <a:rPr lang="en-US" sz="1100" b="1" i="1" baseline="0">
              <a:solidFill>
                <a:schemeClr val="dk1"/>
              </a:solidFill>
              <a:latin typeface="+mn-lt"/>
              <a:ea typeface="+mn-ea"/>
              <a:cs typeface="+mn-cs"/>
            </a:rPr>
            <a:t>value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8, apply the INT function to the numbers in row 7.</a:t>
          </a:r>
        </a:p>
      </xdr:txBody>
    </xdr:sp>
    <xdr:clientData/>
  </xdr:twoCellAnchor>
  <xdr:twoCellAnchor>
    <xdr:from>
      <xdr:col>1</xdr:col>
      <xdr:colOff>9525</xdr:colOff>
      <xdr:row>14</xdr:row>
      <xdr:rowOff>104774</xdr:rowOff>
    </xdr:from>
    <xdr:to>
      <xdr:col>10</xdr:col>
      <xdr:colOff>6350</xdr:colOff>
      <xdr:row>24</xdr:row>
      <xdr:rowOff>19050</xdr:rowOff>
    </xdr:to>
    <xdr:sp macro="" textlink="">
      <xdr:nvSpPr>
        <xdr:cNvPr id="8" name="TextBox 7"/>
        <xdr:cNvSpPr txBox="1"/>
      </xdr:nvSpPr>
      <xdr:spPr>
        <a:xfrm>
          <a:off x="619125" y="2771774"/>
          <a:ext cx="5483225" cy="18192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ROUND function rounds a value to</a:t>
          </a:r>
          <a:r>
            <a:rPr lang="en-US" sz="1100" baseline="0">
              <a:solidFill>
                <a:schemeClr val="dk1"/>
              </a:solidFill>
              <a:latin typeface="+mn-lt"/>
              <a:ea typeface="+mn-ea"/>
              <a:cs typeface="+mn-cs"/>
            </a:rPr>
            <a:t> the number of decimals you specify.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=ROUND(</a:t>
          </a:r>
          <a:r>
            <a:rPr lang="en-US" sz="1100" b="1" i="1" baseline="0">
              <a:solidFill>
                <a:schemeClr val="dk1"/>
              </a:solidFill>
              <a:latin typeface="+mn-lt"/>
              <a:ea typeface="+mn-ea"/>
              <a:cs typeface="+mn-cs"/>
            </a:rPr>
            <a:t>value,decimals)</a:t>
          </a:r>
          <a:r>
            <a:rPr lang="en-US" sz="1100" b="0" i="1"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value </a:t>
          </a:r>
          <a:r>
            <a:rPr lang="en-US" sz="1100" b="0" i="0" baseline="0">
              <a:solidFill>
                <a:schemeClr val="dk1"/>
              </a:solidFill>
              <a:latin typeface="+mn-lt"/>
              <a:ea typeface="+mn-ea"/>
              <a:cs typeface="+mn-cs"/>
            </a:rPr>
            <a:t>is a number or a reference to a cell with a number, and </a:t>
          </a:r>
          <a:r>
            <a:rPr lang="en-US" sz="1100" b="0" i="1" baseline="0">
              <a:solidFill>
                <a:schemeClr val="dk1"/>
              </a:solidFill>
              <a:latin typeface="+mn-lt"/>
              <a:ea typeface="+mn-ea"/>
              <a:cs typeface="+mn-cs"/>
            </a:rPr>
            <a:t>decimals </a:t>
          </a:r>
          <a:r>
            <a:rPr lang="en-US" sz="1100" b="0" i="0" baseline="0">
              <a:solidFill>
                <a:schemeClr val="dk1"/>
              </a:solidFill>
              <a:latin typeface="+mn-lt"/>
              <a:ea typeface="+mn-ea"/>
              <a:cs typeface="+mn-cs"/>
            </a:rPr>
            <a:t>indicates the number of decimal places to round to. If </a:t>
          </a:r>
          <a:r>
            <a:rPr lang="en-US" sz="1100" b="0" i="1" baseline="0">
              <a:solidFill>
                <a:schemeClr val="dk1"/>
              </a:solidFill>
              <a:latin typeface="+mn-lt"/>
              <a:ea typeface="+mn-ea"/>
              <a:cs typeface="+mn-cs"/>
            </a:rPr>
            <a:t>decimals </a:t>
          </a:r>
          <a:r>
            <a:rPr lang="en-US" sz="1100" b="0" i="0" baseline="0">
              <a:solidFill>
                <a:schemeClr val="dk1"/>
              </a:solidFill>
              <a:latin typeface="+mn-lt"/>
              <a:ea typeface="+mn-ea"/>
              <a:cs typeface="+mn-cs"/>
            </a:rPr>
            <a:t>is 0, it rounds to the nearest integer. If </a:t>
          </a:r>
          <a:r>
            <a:rPr lang="en-US" sz="1100" b="0" i="1" baseline="0">
              <a:solidFill>
                <a:schemeClr val="dk1"/>
              </a:solidFill>
              <a:latin typeface="+mn-lt"/>
              <a:ea typeface="+mn-ea"/>
              <a:cs typeface="+mn-cs"/>
            </a:rPr>
            <a:t>decimals </a:t>
          </a:r>
          <a:r>
            <a:rPr lang="en-US" sz="1100" b="0" i="0" baseline="0">
              <a:solidFill>
                <a:schemeClr val="dk1"/>
              </a:solidFill>
              <a:latin typeface="+mn-lt"/>
              <a:ea typeface="+mn-ea"/>
              <a:cs typeface="+mn-cs"/>
            </a:rPr>
            <a:t>is positive, it rounds to this many decimals. If </a:t>
          </a:r>
          <a:r>
            <a:rPr lang="en-US" sz="1100" b="0" i="1" baseline="0">
              <a:solidFill>
                <a:schemeClr val="dk1"/>
              </a:solidFill>
              <a:latin typeface="+mn-lt"/>
              <a:ea typeface="+mn-ea"/>
              <a:cs typeface="+mn-cs"/>
            </a:rPr>
            <a:t>decimals </a:t>
          </a:r>
          <a:r>
            <a:rPr lang="en-US" sz="1100" b="0" i="0" baseline="0">
              <a:solidFill>
                <a:schemeClr val="dk1"/>
              </a:solidFill>
              <a:latin typeface="+mn-lt"/>
              <a:ea typeface="+mn-ea"/>
              <a:cs typeface="+mn-cs"/>
            </a:rPr>
            <a:t>is negative, it rounds to the nearest ten (</a:t>
          </a:r>
          <a:r>
            <a:rPr lang="en-US" sz="1100" b="0" i="1" baseline="0">
              <a:solidFill>
                <a:schemeClr val="dk1"/>
              </a:solidFill>
              <a:latin typeface="+mn-lt"/>
              <a:ea typeface="+mn-ea"/>
              <a:cs typeface="+mn-cs"/>
            </a:rPr>
            <a:t>decimals</a:t>
          </a:r>
          <a:r>
            <a:rPr lang="en-US" sz="1100" b="0" i="0" baseline="0">
              <a:solidFill>
                <a:schemeClr val="dk1"/>
              </a:solidFill>
              <a:latin typeface="+mn-lt"/>
              <a:ea typeface="+mn-ea"/>
              <a:cs typeface="+mn-cs"/>
            </a:rPr>
            <a:t>=-1), the nearest hundred (</a:t>
          </a:r>
          <a:r>
            <a:rPr lang="en-US" sz="1100" b="0" i="1" baseline="0">
              <a:solidFill>
                <a:schemeClr val="dk1"/>
              </a:solidFill>
              <a:latin typeface="+mn-lt"/>
              <a:ea typeface="+mn-ea"/>
              <a:cs typeface="+mn-cs"/>
            </a:rPr>
            <a:t>decimals</a:t>
          </a:r>
          <a:r>
            <a:rPr lang="en-US" sz="1100" b="0" i="0" baseline="0">
              <a:solidFill>
                <a:schemeClr val="dk1"/>
              </a:solidFill>
              <a:latin typeface="+mn-lt"/>
              <a:ea typeface="+mn-ea"/>
              <a:cs typeface="+mn-cs"/>
            </a:rPr>
            <a:t>=-2), the nearest thousand (</a:t>
          </a:r>
          <a:r>
            <a:rPr lang="en-US" sz="1100" b="0" i="1" baseline="0">
              <a:solidFill>
                <a:schemeClr val="dk1"/>
              </a:solidFill>
              <a:latin typeface="+mn-lt"/>
              <a:ea typeface="+mn-ea"/>
              <a:cs typeface="+mn-cs"/>
            </a:rPr>
            <a:t>decimals</a:t>
          </a:r>
          <a:r>
            <a:rPr lang="en-US" sz="1100" b="0" i="0" baseline="0">
              <a:solidFill>
                <a:schemeClr val="dk1"/>
              </a:solidFill>
              <a:latin typeface="+mn-lt"/>
              <a:ea typeface="+mn-ea"/>
              <a:cs typeface="+mn-cs"/>
            </a:rPr>
            <a:t>=-3), and so on.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row 18, apply the ROUND function to the numbers in row 16, using the </a:t>
          </a:r>
          <a:r>
            <a:rPr lang="en-US" sz="1100" i="1" baseline="0">
              <a:solidFill>
                <a:schemeClr val="dk1"/>
              </a:solidFill>
              <a:latin typeface="+mn-lt"/>
              <a:ea typeface="+mn-ea"/>
              <a:cs typeface="+mn-cs"/>
            </a:rPr>
            <a:t>decimals </a:t>
          </a:r>
          <a:r>
            <a:rPr lang="en-US" sz="1100" i="0" baseline="0">
              <a:solidFill>
                <a:schemeClr val="dk1"/>
              </a:solidFill>
              <a:latin typeface="+mn-lt"/>
              <a:ea typeface="+mn-ea"/>
              <a:cs typeface="+mn-cs"/>
            </a:rPr>
            <a:t>values in row 17</a:t>
          </a:r>
          <a:r>
            <a:rPr lang="en-US" sz="1100" baseline="0">
              <a:solidFill>
                <a:schemeClr val="dk1"/>
              </a:solidFill>
              <a:latin typeface="+mn-lt"/>
              <a:ea typeface="+mn-ea"/>
              <a:cs typeface="+mn-cs"/>
            </a:rPr>
            <a:t>.</a:t>
          </a:r>
        </a:p>
      </xdr:txBody>
    </xdr:sp>
    <xdr:clientData/>
  </xdr:twoCellAnchor>
  <xdr:twoCellAnchor>
    <xdr:from>
      <xdr:col>1</xdr:col>
      <xdr:colOff>0</xdr:colOff>
      <xdr:row>64</xdr:row>
      <xdr:rowOff>19050</xdr:rowOff>
    </xdr:from>
    <xdr:to>
      <xdr:col>9</xdr:col>
      <xdr:colOff>606425</xdr:colOff>
      <xdr:row>69</xdr:row>
      <xdr:rowOff>85725</xdr:rowOff>
    </xdr:to>
    <xdr:sp macro="" textlink="">
      <xdr:nvSpPr>
        <xdr:cNvPr id="9" name="TextBox 8"/>
        <xdr:cNvSpPr txBox="1"/>
      </xdr:nvSpPr>
      <xdr:spPr>
        <a:xfrm>
          <a:off x="609600" y="12211050"/>
          <a:ext cx="5483225" cy="10191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SUMSQ</a:t>
          </a:r>
          <a:r>
            <a:rPr lang="en-US" sz="1100" baseline="0">
              <a:solidFill>
                <a:schemeClr val="dk1"/>
              </a:solidFill>
              <a:latin typeface="+mn-lt"/>
              <a:ea typeface="+mn-ea"/>
              <a:cs typeface="+mn-cs"/>
            </a:rPr>
            <a:t> </a:t>
          </a:r>
          <a:r>
            <a:rPr lang="en-US" sz="1100">
              <a:solidFill>
                <a:schemeClr val="dk1"/>
              </a:solidFill>
              <a:latin typeface="+mn-lt"/>
              <a:ea typeface="+mn-ea"/>
              <a:cs typeface="+mn-cs"/>
            </a:rPr>
            <a:t>function returns</a:t>
          </a:r>
          <a:r>
            <a:rPr lang="en-US" sz="1100" baseline="0">
              <a:solidFill>
                <a:schemeClr val="dk1"/>
              </a:solidFill>
              <a:latin typeface="+mn-lt"/>
              <a:ea typeface="+mn-ea"/>
              <a:cs typeface="+mn-cs"/>
            </a:rPr>
            <a:t> the sum of squares of numbers.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=SUMSQ(</a:t>
          </a:r>
          <a:r>
            <a:rPr lang="en-US" sz="1100" b="1" i="1" baseline="0">
              <a:solidFill>
                <a:schemeClr val="dk1"/>
              </a:solidFill>
              <a:latin typeface="+mn-lt"/>
              <a:ea typeface="+mn-ea"/>
              <a:cs typeface="+mn-cs"/>
            </a:rPr>
            <a:t>range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range </a:t>
          </a:r>
          <a:r>
            <a:rPr lang="en-US" sz="1100" b="0" i="0" baseline="0">
              <a:solidFill>
                <a:schemeClr val="dk1"/>
              </a:solidFill>
              <a:latin typeface="+mn-lt"/>
              <a:ea typeface="+mn-ea"/>
              <a:cs typeface="+mn-cs"/>
            </a:rPr>
            <a:t>is any range of numbers.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In cell Q65, calculate the sum of squares of the numbers to its left.</a:t>
          </a:r>
        </a:p>
      </xdr:txBody>
    </xdr:sp>
    <xdr:clientData/>
  </xdr:twoCellAnchor>
  <xdr:twoCellAnchor>
    <xdr:from>
      <xdr:col>1</xdr:col>
      <xdr:colOff>9525</xdr:colOff>
      <xdr:row>70</xdr:row>
      <xdr:rowOff>180974</xdr:rowOff>
    </xdr:from>
    <xdr:to>
      <xdr:col>10</xdr:col>
      <xdr:colOff>6350</xdr:colOff>
      <xdr:row>83</xdr:row>
      <xdr:rowOff>19049</xdr:rowOff>
    </xdr:to>
    <xdr:sp macro="" textlink="">
      <xdr:nvSpPr>
        <xdr:cNvPr id="10" name="TextBox 9"/>
        <xdr:cNvSpPr txBox="1"/>
      </xdr:nvSpPr>
      <xdr:spPr>
        <a:xfrm>
          <a:off x="619125" y="13515974"/>
          <a:ext cx="5483225" cy="23145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RAND function returns</a:t>
          </a:r>
          <a:r>
            <a:rPr lang="en-US" sz="1100" baseline="0">
              <a:solidFill>
                <a:schemeClr val="dk1"/>
              </a:solidFill>
              <a:latin typeface="+mn-lt"/>
              <a:ea typeface="+mn-ea"/>
              <a:cs typeface="+mn-cs"/>
            </a:rPr>
            <a:t> a random number uniformly distributed between 0 and 1. That is, the random number is just as likely to be near any number between from 0 to 1 as to any other number between 0 and 1. To use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=RAND(</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This is a function with no arguments (nothing inside the parentheses), but the parentheses must be included.</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You can enter this formula in as many cells as you like, and each will have a different random number. Also, these numbers are "live." If you press the recalc (F9) key, they will all change.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Enter the RAND function in cell L72 and copy it to some range. Then press the F9 key a few times and watch the random numbers change.</a:t>
          </a:r>
        </a:p>
      </xdr:txBody>
    </xdr:sp>
    <xdr:clientData/>
  </xdr:twoCellAnchor>
  <xdr:twoCellAnchor>
    <xdr:from>
      <xdr:col>1</xdr:col>
      <xdr:colOff>0</xdr:colOff>
      <xdr:row>84</xdr:row>
      <xdr:rowOff>9525</xdr:rowOff>
    </xdr:from>
    <xdr:to>
      <xdr:col>9</xdr:col>
      <xdr:colOff>606425</xdr:colOff>
      <xdr:row>93</xdr:row>
      <xdr:rowOff>123825</xdr:rowOff>
    </xdr:to>
    <xdr:sp macro="" textlink="">
      <xdr:nvSpPr>
        <xdr:cNvPr id="11" name="TextBox 10"/>
        <xdr:cNvSpPr txBox="1"/>
      </xdr:nvSpPr>
      <xdr:spPr>
        <a:xfrm>
          <a:off x="609600" y="16011525"/>
          <a:ext cx="5483225" cy="18288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Until Excel 2007,</a:t>
          </a:r>
          <a:r>
            <a:rPr lang="en-US" sz="1100" baseline="0">
              <a:solidFill>
                <a:schemeClr val="dk1"/>
              </a:solidFill>
              <a:latin typeface="+mn-lt"/>
              <a:ea typeface="+mn-ea"/>
              <a:cs typeface="+mn-cs"/>
            </a:rPr>
            <a:t> the RAND function was the </a:t>
          </a:r>
          <a:r>
            <a:rPr lang="en-US" sz="1100" i="1" baseline="0">
              <a:solidFill>
                <a:schemeClr val="dk1"/>
              </a:solidFill>
              <a:latin typeface="+mn-lt"/>
              <a:ea typeface="+mn-ea"/>
              <a:cs typeface="+mn-cs"/>
            </a:rPr>
            <a:t>only </a:t>
          </a:r>
          <a:r>
            <a:rPr lang="en-US" sz="1100" i="0" baseline="0">
              <a:solidFill>
                <a:schemeClr val="dk1"/>
              </a:solidFill>
              <a:latin typeface="+mn-lt"/>
              <a:ea typeface="+mn-ea"/>
              <a:cs typeface="+mn-cs"/>
            </a:rPr>
            <a:t>function for generating random numbers. Fortunately, another very useful function, RANDBETWEEN, was added in Excel 2007. It takes two integer arguments and generates a random integer between these two values (inclusive) so that all of the possibilities are equally likely. To use it:</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formula </a:t>
          </a:r>
          <a:r>
            <a:rPr lang="en-US" sz="1100" b="1" i="0" baseline="0">
              <a:solidFill>
                <a:schemeClr val="dk1"/>
              </a:solidFill>
              <a:latin typeface="+mn-lt"/>
              <a:ea typeface="+mn-ea"/>
              <a:cs typeface="+mn-cs"/>
            </a:rPr>
            <a:t>=RANDBETWEEN(</a:t>
          </a:r>
          <a:r>
            <a:rPr lang="en-US" sz="1100" b="1" i="1" baseline="0">
              <a:solidFill>
                <a:schemeClr val="dk1"/>
              </a:solidFill>
              <a:latin typeface="+mn-lt"/>
              <a:ea typeface="+mn-ea"/>
              <a:cs typeface="+mn-cs"/>
            </a:rPr>
            <a:t>min</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max</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min </a:t>
          </a:r>
          <a:r>
            <a:rPr lang="en-US" sz="1100" b="0" i="0" baseline="0">
              <a:solidFill>
                <a:schemeClr val="dk1"/>
              </a:solidFill>
              <a:latin typeface="+mn-lt"/>
              <a:ea typeface="+mn-ea"/>
              <a:cs typeface="+mn-cs"/>
            </a:rPr>
            <a:t>and </a:t>
          </a:r>
          <a:r>
            <a:rPr lang="en-US" sz="1100" b="0" i="1" baseline="0">
              <a:solidFill>
                <a:schemeClr val="dk1"/>
              </a:solidFill>
              <a:latin typeface="+mn-lt"/>
              <a:ea typeface="+mn-ea"/>
              <a:cs typeface="+mn-cs"/>
            </a:rPr>
            <a:t>max </a:t>
          </a:r>
          <a:r>
            <a:rPr lang="en-US" sz="1100" b="0" i="0" baseline="0">
              <a:solidFill>
                <a:schemeClr val="dk1"/>
              </a:solidFill>
              <a:latin typeface="+mn-lt"/>
              <a:ea typeface="+mn-ea"/>
              <a:cs typeface="+mn-cs"/>
            </a:rPr>
            <a:t>are two integers (with </a:t>
          </a:r>
          <a:r>
            <a:rPr lang="en-US" sz="1100" b="0" i="1" baseline="0">
              <a:solidFill>
                <a:schemeClr val="dk1"/>
              </a:solidFill>
              <a:latin typeface="+mn-lt"/>
              <a:ea typeface="+mn-ea"/>
              <a:cs typeface="+mn-cs"/>
            </a:rPr>
            <a:t>min</a:t>
          </a:r>
          <a:r>
            <a:rPr lang="en-US" sz="1100" b="0" i="0" baseline="0">
              <a:solidFill>
                <a:schemeClr val="dk1"/>
              </a:solidFill>
              <a:latin typeface="+mn-lt"/>
              <a:ea typeface="+mn-ea"/>
              <a:cs typeface="+mn-cs"/>
            </a:rPr>
            <a:t> less than </a:t>
          </a:r>
          <a:r>
            <a:rPr lang="en-US" sz="1100" b="0" i="1" baseline="0">
              <a:solidFill>
                <a:schemeClr val="dk1"/>
              </a:solidFill>
              <a:latin typeface="+mn-lt"/>
              <a:ea typeface="+mn-ea"/>
              <a:cs typeface="+mn-cs"/>
            </a:rPr>
            <a:t>max</a:t>
          </a:r>
          <a:r>
            <a:rPr lang="en-US" sz="1100" b="0" i="0" baseline="0">
              <a:solidFill>
                <a:schemeClr val="dk1"/>
              </a:solidFill>
              <a:latin typeface="+mn-lt"/>
              <a:ea typeface="+mn-ea"/>
              <a:cs typeface="+mn-cs"/>
            </a:rPr>
            <a:t>).</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Generate random rolls of a die (1 to 6) in several cells to the right. Then press the F9 key to see how they change randomly.</a:t>
          </a:r>
          <a:endParaRPr lang="en-US" sz="1100" baseline="0">
            <a:solidFill>
              <a:schemeClr val="dk1"/>
            </a:solidFill>
            <a:latin typeface="+mn-lt"/>
            <a:ea typeface="+mn-ea"/>
            <a:cs typeface="+mn-cs"/>
          </a:endParaRPr>
        </a:p>
      </xdr:txBody>
    </xdr:sp>
    <xdr:clientData/>
  </xdr:twoCellAnchor>
  <xdr:twoCellAnchor>
    <xdr:from>
      <xdr:col>0</xdr:col>
      <xdr:colOff>0</xdr:colOff>
      <xdr:row>95</xdr:row>
      <xdr:rowOff>0</xdr:rowOff>
    </xdr:from>
    <xdr:to>
      <xdr:col>18</xdr:col>
      <xdr:colOff>523874</xdr:colOff>
      <xdr:row>97</xdr:row>
      <xdr:rowOff>161925</xdr:rowOff>
    </xdr:to>
    <xdr:sp macro="" textlink="">
      <xdr:nvSpPr>
        <xdr:cNvPr id="12" name="Rounded Rectangle 11">
          <a:hlinkClick xmlns:r="http://schemas.openxmlformats.org/officeDocument/2006/relationships" r:id="rId1"/>
        </xdr:cNvPr>
        <xdr:cNvSpPr/>
      </xdr:nvSpPr>
      <xdr:spPr>
        <a:xfrm>
          <a:off x="0" y="1809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3176</xdr:colOff>
      <xdr:row>1</xdr:row>
      <xdr:rowOff>190499</xdr:rowOff>
    </xdr:from>
    <xdr:to>
      <xdr:col>10</xdr:col>
      <xdr:colOff>28575</xdr:colOff>
      <xdr:row>26</xdr:row>
      <xdr:rowOff>76200</xdr:rowOff>
    </xdr:to>
    <xdr:sp macro="" textlink="">
      <xdr:nvSpPr>
        <xdr:cNvPr id="2" name="TextBox 1"/>
        <xdr:cNvSpPr txBox="1"/>
      </xdr:nvSpPr>
      <xdr:spPr>
        <a:xfrm>
          <a:off x="612776" y="380999"/>
          <a:ext cx="5511799" cy="46482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The biggest change is the one you will notice right away. You no longer have the usual menus and toolbars. Microsoft has completely reorganized the user interface to provide </a:t>
          </a:r>
          <a:r>
            <a:rPr lang="en-US" sz="1100" b="1"/>
            <a:t>tabs</a:t>
          </a:r>
          <a:r>
            <a:rPr lang="en-US" sz="1100"/>
            <a:t> and </a:t>
          </a:r>
          <a:r>
            <a:rPr lang="en-US" sz="1100" b="1"/>
            <a:t>ribbons</a:t>
          </a:r>
          <a:r>
            <a:rPr lang="en-US" sz="1100"/>
            <a:t>. Each tab (Home, Insert, Page Layout, etc.) has an associated ribbon that is similar to the old toolbars. For example, if you click on the Formula tab, you get a ribbon with buttons that are useful for working with formulas. Each ribbon has several groups of buttons. For example, the Formulas ribbon has one group called Defined Names for manipulating range names. There is only one way to learn these ribbons, by practicing and experimenting. If you are used to the old Excel, you will undoubtedly curse at the new ones a few times when you can’t find something, but you can be assured that they are more logically organized than the old versions.
You can’t change the new ribbons; they are built in and fixed. Well, that isn't quite true. If you don’t mind writing some XML, it </a:t>
          </a:r>
          <a:r>
            <a:rPr lang="en-US" sz="1100" i="1"/>
            <a:t>is</a:t>
          </a:r>
          <a:r>
            <a:rPr lang="en-US" sz="1100" i="0"/>
            <a:t> possible to create</a:t>
          </a:r>
          <a:r>
            <a:rPr lang="en-US" sz="1100"/>
            <a:t> new ribbons that have your favorite Excel buttons or even new buttons attached to your own macros. This is somewhat advanced, so I won't cover it</a:t>
          </a:r>
          <a:r>
            <a:rPr lang="en-US" sz="1100" baseline="0"/>
            <a:t> here. But if you are interested, the technology is called RibbonX, which you can search for on the Web.</a:t>
          </a:r>
          <a:endParaRPr lang="en-US" sz="1100"/>
        </a:p>
        <a:p>
          <a:r>
            <a:rPr lang="en-US" sz="1100"/>
            <a:t>
With the old menus gone, what about the keyboard shortcuts many of you depend on? As far as I can tell, they still work, or at least most of them still work. For example, you can still press Ctrl-s to save a file or Ctrl-p to print a file.</a:t>
          </a:r>
        </a:p>
        <a:p>
          <a:endParaRPr lang="en-US" sz="1100"/>
        </a:p>
        <a:p>
          <a:r>
            <a:rPr lang="en-US" sz="1100"/>
            <a:t>Also,</a:t>
          </a:r>
          <a:r>
            <a:rPr lang="en-US" sz="1100" baseline="0"/>
            <a:t> if you prefer keyboarding to mousing, here's something you will like. Press the Alt key. In the ribbon area, you will see a shortcut key for each tab. For example, M is for Formulas. Press any of these shortcut keys to see the corresponding ribbon, and each one of its buttons will have a shortcut key. Press the one you want, which is equivalent to clicking on the button. To make these shortcut keys  disappear, press the Alt key again.</a:t>
          </a:r>
          <a:endParaRPr lang="en-US" sz="1100"/>
        </a:p>
      </xdr:txBody>
    </xdr:sp>
    <xdr:clientData/>
  </xdr:twoCellAnchor>
  <xdr:twoCellAnchor>
    <xdr:from>
      <xdr:col>1</xdr:col>
      <xdr:colOff>0</xdr:colOff>
      <xdr:row>27</xdr:row>
      <xdr:rowOff>1</xdr:rowOff>
    </xdr:from>
    <xdr:to>
      <xdr:col>10</xdr:col>
      <xdr:colOff>25400</xdr:colOff>
      <xdr:row>33</xdr:row>
      <xdr:rowOff>38100</xdr:rowOff>
    </xdr:to>
    <xdr:sp macro="" textlink="">
      <xdr:nvSpPr>
        <xdr:cNvPr id="3" name="TextBox 2"/>
        <xdr:cNvSpPr txBox="1"/>
      </xdr:nvSpPr>
      <xdr:spPr>
        <a:xfrm>
          <a:off x="609600" y="5143501"/>
          <a:ext cx="5511800" cy="1181099"/>
        </a:xfrm>
        <a:prstGeom prst="rect">
          <a:avLst/>
        </a:prstGeom>
        <a:solidFill>
          <a:schemeClr val="bg1">
            <a:shade val="80000"/>
          </a:schemeClr>
        </a:solidFill>
        <a:ln w="9525" cmpd="sng">
          <a:solidFill>
            <a:schemeClr val="lt1">
              <a:shade val="50000"/>
            </a:schemeClr>
          </a:solid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A few of the new tabs are not visible</a:t>
          </a:r>
          <a:r>
            <a:rPr lang="en-US" sz="1100" baseline="0"/>
            <a:t> until you select an appropriate object. For example, when you select a chart, three new Chart Tools tabs (Design, Layout, and Format) become visible.  Or when you select an Excel table, a Table Tools Design tab becomes visible. </a:t>
          </a:r>
        </a:p>
        <a:p>
          <a:endParaRPr lang="en-US" sz="1100" baseline="0"/>
        </a:p>
        <a:p>
          <a:r>
            <a:rPr lang="en-US" sz="1100" baseline="0"/>
            <a:t>In general, Excel 2007 is more intelligent about </a:t>
          </a:r>
          <a:r>
            <a:rPr lang="en-US" sz="1100" i="1" baseline="0"/>
            <a:t>context</a:t>
          </a:r>
          <a:r>
            <a:rPr lang="en-US" sz="1100" baseline="0"/>
            <a:t>. In the context of what you are doing, if something is necessary, it is likely to appear. Otherwise, it stays hidden.</a:t>
          </a:r>
          <a:endParaRPr lang="en-US" sz="1100"/>
        </a:p>
      </xdr:txBody>
    </xdr:sp>
    <xdr:clientData/>
  </xdr:twoCellAnchor>
  <xdr:twoCellAnchor>
    <xdr:from>
      <xdr:col>0</xdr:col>
      <xdr:colOff>0</xdr:colOff>
      <xdr:row>35</xdr:row>
      <xdr:rowOff>0</xdr:rowOff>
    </xdr:from>
    <xdr:to>
      <xdr:col>18</xdr:col>
      <xdr:colOff>523874</xdr:colOff>
      <xdr:row>37</xdr:row>
      <xdr:rowOff>161925</xdr:rowOff>
    </xdr:to>
    <xdr:sp macro="" textlink="">
      <xdr:nvSpPr>
        <xdr:cNvPr id="4" name="Rounded Rectangle 3">
          <a:hlinkClick xmlns:r="http://schemas.openxmlformats.org/officeDocument/2006/relationships" r:id="rId1"/>
        </xdr:cNvPr>
        <xdr:cNvSpPr/>
      </xdr:nvSpPr>
      <xdr:spPr>
        <a:xfrm>
          <a:off x="0" y="666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23</xdr:row>
      <xdr:rowOff>152400</xdr:rowOff>
    </xdr:to>
    <xdr:sp macro="" textlink="">
      <xdr:nvSpPr>
        <xdr:cNvPr id="2" name="TextBox 1"/>
        <xdr:cNvSpPr txBox="1"/>
      </xdr:nvSpPr>
      <xdr:spPr>
        <a:xfrm>
          <a:off x="609600" y="380999"/>
          <a:ext cx="5483225" cy="41529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Nothing tells</a:t>
          </a:r>
          <a:r>
            <a:rPr lang="en-US" sz="1100" baseline="0">
              <a:solidFill>
                <a:schemeClr val="dk1"/>
              </a:solidFill>
              <a:latin typeface="+mn-lt"/>
              <a:ea typeface="+mn-ea"/>
              <a:cs typeface="+mn-cs"/>
            </a:rPr>
            <a:t> a story better than a well-designed chart, and Excel provides many, many charting possibilities. In fact, whole books have been devoted to Excel charts. I can't hope to cover all of the possibilities here, but I can illustrate how to create basic charts quickly and easily.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If you have created a lot of charts in Excel 2003, but you are new to Excel 2007, you will see some significant changes. The most important are listed below.</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To create a chart, use the Insert ribbon. It has a Charts group with buttons for Column, Line, Pie, Bar, Area, Scatter, and Other Charts. Each button has a dropdown for the various subtypes.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2. Once you have a chart and then select it (that is, click somewhere on it), you get three new Chart Tools tabs: Design, Layout, and Format (see below). The corresponding ribbons have plenty of buttons for modifying an existing chart. Probably the most important of these is the Select Data button on the Design ribbon, which lets you edit the data range(s) the chart is based on. Of course, you can experiment with the other buttons, and you can also experiment by right-clicking on various parts of a chart to see the possibilities.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You could spend a lot of time reading thick chapters or even entire books on Excel charts, but it is better to experiment on your own. You can learn a lot by modifying an existing chart in various ways. You might not learn some of the esoteric tools this way, but you will learn the tools you use most often.</a:t>
          </a:r>
          <a:endParaRPr lang="en-US"/>
        </a:p>
      </xdr:txBody>
    </xdr:sp>
    <xdr:clientData/>
  </xdr:twoCellAnchor>
  <xdr:twoCellAnchor editAs="oneCell">
    <xdr:from>
      <xdr:col>1</xdr:col>
      <xdr:colOff>0</xdr:colOff>
      <xdr:row>25</xdr:row>
      <xdr:rowOff>1</xdr:rowOff>
    </xdr:from>
    <xdr:to>
      <xdr:col>14</xdr:col>
      <xdr:colOff>9525</xdr:colOff>
      <xdr:row>30</xdr:row>
      <xdr:rowOff>50699</xdr:rowOff>
    </xdr:to>
    <xdr:pic>
      <xdr:nvPicPr>
        <xdr:cNvPr id="32769" name="Picture 1" descr="C:\Documents and Settings\Chris Albright\Desktop\ChartRibbon1.gif"/>
        <xdr:cNvPicPr>
          <a:picLocks noChangeAspect="1" noChangeArrowheads="1"/>
        </xdr:cNvPicPr>
      </xdr:nvPicPr>
      <xdr:blipFill>
        <a:blip xmlns:r="http://schemas.openxmlformats.org/officeDocument/2006/relationships" r:embed="rId1" cstate="print"/>
        <a:srcRect/>
        <a:stretch>
          <a:fillRect/>
        </a:stretch>
      </xdr:blipFill>
      <xdr:spPr bwMode="auto">
        <a:xfrm>
          <a:off x="609600" y="4762501"/>
          <a:ext cx="8067675" cy="1003198"/>
        </a:xfrm>
        <a:prstGeom prst="rect">
          <a:avLst/>
        </a:prstGeom>
        <a:noFill/>
      </xdr:spPr>
    </xdr:pic>
    <xdr:clientData/>
  </xdr:twoCellAnchor>
  <xdr:twoCellAnchor editAs="oneCell">
    <xdr:from>
      <xdr:col>1</xdr:col>
      <xdr:colOff>0</xdr:colOff>
      <xdr:row>31</xdr:row>
      <xdr:rowOff>0</xdr:rowOff>
    </xdr:from>
    <xdr:to>
      <xdr:col>14</xdr:col>
      <xdr:colOff>0</xdr:colOff>
      <xdr:row>36</xdr:row>
      <xdr:rowOff>37221</xdr:rowOff>
    </xdr:to>
    <xdr:pic>
      <xdr:nvPicPr>
        <xdr:cNvPr id="32770" name="Picture 2" descr="C:\Documents and Settings\Chris Albright\Desktop\ChartRibbon2.gif"/>
        <xdr:cNvPicPr>
          <a:picLocks noChangeAspect="1" noChangeArrowheads="1"/>
        </xdr:cNvPicPr>
      </xdr:nvPicPr>
      <xdr:blipFill>
        <a:blip xmlns:r="http://schemas.openxmlformats.org/officeDocument/2006/relationships" r:embed="rId2" cstate="print"/>
        <a:srcRect/>
        <a:stretch>
          <a:fillRect/>
        </a:stretch>
      </xdr:blipFill>
      <xdr:spPr bwMode="auto">
        <a:xfrm>
          <a:off x="609600" y="5905500"/>
          <a:ext cx="8058150" cy="989721"/>
        </a:xfrm>
        <a:prstGeom prst="rect">
          <a:avLst/>
        </a:prstGeom>
        <a:noFill/>
      </xdr:spPr>
    </xdr:pic>
    <xdr:clientData/>
  </xdr:twoCellAnchor>
  <xdr:twoCellAnchor editAs="oneCell">
    <xdr:from>
      <xdr:col>1</xdr:col>
      <xdr:colOff>0</xdr:colOff>
      <xdr:row>37</xdr:row>
      <xdr:rowOff>0</xdr:rowOff>
    </xdr:from>
    <xdr:to>
      <xdr:col>14</xdr:col>
      <xdr:colOff>24020</xdr:colOff>
      <xdr:row>42</xdr:row>
      <xdr:rowOff>19050</xdr:rowOff>
    </xdr:to>
    <xdr:pic>
      <xdr:nvPicPr>
        <xdr:cNvPr id="32771" name="Picture 3" descr="C:\Documents and Settings\Chris Albright\Desktop\ChartRibbon3.gif"/>
        <xdr:cNvPicPr>
          <a:picLocks noChangeAspect="1" noChangeArrowheads="1"/>
        </xdr:cNvPicPr>
      </xdr:nvPicPr>
      <xdr:blipFill>
        <a:blip xmlns:r="http://schemas.openxmlformats.org/officeDocument/2006/relationships" r:embed="rId3" cstate="print"/>
        <a:srcRect/>
        <a:stretch>
          <a:fillRect/>
        </a:stretch>
      </xdr:blipFill>
      <xdr:spPr bwMode="auto">
        <a:xfrm>
          <a:off x="609600" y="7048500"/>
          <a:ext cx="8082170" cy="971550"/>
        </a:xfrm>
        <a:prstGeom prst="rect">
          <a:avLst/>
        </a:prstGeom>
        <a:noFill/>
      </xdr:spPr>
    </xdr:pic>
    <xdr:clientData/>
  </xdr:twoCellAnchor>
  <xdr:twoCellAnchor>
    <xdr:from>
      <xdr:col>0</xdr:col>
      <xdr:colOff>0</xdr:colOff>
      <xdr:row>43</xdr:row>
      <xdr:rowOff>0</xdr:rowOff>
    </xdr:from>
    <xdr:to>
      <xdr:col>18</xdr:col>
      <xdr:colOff>390524</xdr:colOff>
      <xdr:row>45</xdr:row>
      <xdr:rowOff>161925</xdr:rowOff>
    </xdr:to>
    <xdr:sp macro="" textlink="">
      <xdr:nvSpPr>
        <xdr:cNvPr id="6" name="Rounded Rectangle 5">
          <a:hlinkClick xmlns:r="http://schemas.openxmlformats.org/officeDocument/2006/relationships" r:id="rId4"/>
        </xdr:cNvPr>
        <xdr:cNvSpPr/>
      </xdr:nvSpPr>
      <xdr:spPr>
        <a:xfrm>
          <a:off x="0" y="8191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11</xdr:row>
      <xdr:rowOff>142875</xdr:rowOff>
    </xdr:to>
    <xdr:sp macro="" textlink="">
      <xdr:nvSpPr>
        <xdr:cNvPr id="2" name="TextBox 1"/>
        <xdr:cNvSpPr txBox="1"/>
      </xdr:nvSpPr>
      <xdr:spPr>
        <a:xfrm>
          <a:off x="609600" y="381000"/>
          <a:ext cx="5483225" cy="1857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Probably the easiest</a:t>
          </a:r>
          <a:r>
            <a:rPr lang="en-US" sz="1100" baseline="0">
              <a:solidFill>
                <a:schemeClr val="dk1"/>
              </a:solidFill>
              <a:latin typeface="+mn-lt"/>
              <a:ea typeface="+mn-ea"/>
              <a:cs typeface="+mn-cs"/>
            </a:rPr>
            <a:t> way to create a chart, based on a given data set, is to highlight at least part of the data set, including the data to be charted and the labels for the horizontal axis, if any, and select one of the chart types from the Insert ribbon. You will almost certainly want to modify the resulting chart, but this at least gives you a good start.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example to the right is typical. I want a column chart of monthly sales, so I highlighted the entire data range, L3:M15 (including the labels in row 3), and selected a column chart (of the first subtype) from the Insert ribbon. The </a:t>
          </a:r>
          <a:r>
            <a:rPr lang="en-US" sz="1100" i="1" baseline="0">
              <a:solidFill>
                <a:schemeClr val="dk1"/>
              </a:solidFill>
              <a:latin typeface="+mn-lt"/>
              <a:ea typeface="+mn-ea"/>
              <a:cs typeface="+mn-cs"/>
            </a:rPr>
            <a:t>only</a:t>
          </a:r>
          <a:r>
            <a:rPr lang="en-US" sz="1100" baseline="0">
              <a:solidFill>
                <a:schemeClr val="dk1"/>
              </a:solidFill>
              <a:latin typeface="+mn-lt"/>
              <a:ea typeface="+mn-ea"/>
              <a:cs typeface="+mn-cs"/>
            </a:rPr>
            <a:t> change I made to the chart was to delete the legend. Excel guessed, correctly, that I wanted to chart one series, Sales, and that I wanted the dates in column L to be used as labels for the horizontal axis.</a:t>
          </a:r>
          <a:endParaRPr lang="en-US"/>
        </a:p>
      </xdr:txBody>
    </xdr:sp>
    <xdr:clientData/>
  </xdr:twoCellAnchor>
  <xdr:twoCellAnchor>
    <xdr:from>
      <xdr:col>0</xdr:col>
      <xdr:colOff>600075</xdr:colOff>
      <xdr:row>18</xdr:row>
      <xdr:rowOff>0</xdr:rowOff>
    </xdr:from>
    <xdr:to>
      <xdr:col>9</xdr:col>
      <xdr:colOff>596900</xdr:colOff>
      <xdr:row>25</xdr:row>
      <xdr:rowOff>47625</xdr:rowOff>
    </xdr:to>
    <xdr:sp macro="" textlink="">
      <xdr:nvSpPr>
        <xdr:cNvPr id="4" name="TextBox 3"/>
        <xdr:cNvSpPr txBox="1"/>
      </xdr:nvSpPr>
      <xdr:spPr>
        <a:xfrm>
          <a:off x="600075" y="3429000"/>
          <a:ext cx="5483225" cy="13811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Here is another</a:t>
          </a:r>
          <a:r>
            <a:rPr lang="en-US" sz="1100" baseline="0">
              <a:solidFill>
                <a:schemeClr val="dk1"/>
              </a:solidFill>
              <a:latin typeface="+mn-lt"/>
              <a:ea typeface="+mn-ea"/>
              <a:cs typeface="+mn-cs"/>
            </a:rPr>
            <a:t> example. I have monthly sales of two products, and I want a line chart that contains both series. I highlighted the entire data range, L19:N31, and selected a line chart with markers from the Insert ribbon. This time, the legend is appropriate, so I kept it. However, there was no title above the chart, so I added one (from the Chart Tools Layout ribbon). Note that the horizontal axis titles are vertical by default. If you would rather have them at an angle, right-click on the horizontal axis and select to format the alignment of the axis labels.</a:t>
          </a:r>
          <a:endParaRPr lang="en-US"/>
        </a:p>
      </xdr:txBody>
    </xdr:sp>
    <xdr:clientData/>
  </xdr:twoCellAnchor>
  <xdr:twoCellAnchor>
    <xdr:from>
      <xdr:col>0</xdr:col>
      <xdr:colOff>590550</xdr:colOff>
      <xdr:row>34</xdr:row>
      <xdr:rowOff>0</xdr:rowOff>
    </xdr:from>
    <xdr:to>
      <xdr:col>9</xdr:col>
      <xdr:colOff>587375</xdr:colOff>
      <xdr:row>41</xdr:row>
      <xdr:rowOff>47625</xdr:rowOff>
    </xdr:to>
    <xdr:sp macro="" textlink="">
      <xdr:nvSpPr>
        <xdr:cNvPr id="7" name="TextBox 6"/>
        <xdr:cNvSpPr txBox="1"/>
      </xdr:nvSpPr>
      <xdr:spPr>
        <a:xfrm>
          <a:off x="590550" y="6477000"/>
          <a:ext cx="5483225" cy="13811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a:t>
          </a:r>
          <a:r>
            <a:rPr lang="en-US" sz="1100" baseline="0">
              <a:solidFill>
                <a:schemeClr val="dk1"/>
              </a:solidFill>
              <a:latin typeface="+mn-lt"/>
              <a:ea typeface="+mn-ea"/>
              <a:cs typeface="+mn-cs"/>
            </a:rPr>
            <a:t> most important concept in charts is a </a:t>
          </a:r>
          <a:r>
            <a:rPr lang="en-US" sz="1100" b="1" baseline="0">
              <a:solidFill>
                <a:schemeClr val="dk1"/>
              </a:solidFill>
              <a:latin typeface="+mn-lt"/>
              <a:ea typeface="+mn-ea"/>
              <a:cs typeface="+mn-cs"/>
            </a:rPr>
            <a:t>series</a:t>
          </a:r>
          <a:r>
            <a:rPr lang="en-US" sz="1100" b="0" baseline="0">
              <a:solidFill>
                <a:schemeClr val="dk1"/>
              </a:solidFill>
              <a:latin typeface="+mn-lt"/>
              <a:ea typeface="+mn-ea"/>
              <a:cs typeface="+mn-cs"/>
            </a:rPr>
            <a:t>. Every Excel chart contains one or more series. In the first chart above, there is one series, Sales. In the second chart, there are two series, Sales1 and Sales2. Typically, each series is a column of data, with a label at the top, although series are sometimes in rows, as in the example to the right (which is simply the transpose of the example above). Again, I highlighted the entire data range in rows 35-37 and inserted a line chart. Excel guessed, correctly, that my data series were in rows, not columns. But what if it makes the wrong guess? See the example below.</a:t>
          </a:r>
          <a:endParaRPr lang="en-US"/>
        </a:p>
      </xdr:txBody>
    </xdr:sp>
    <xdr:clientData/>
  </xdr:twoCellAnchor>
  <xdr:twoCellAnchor>
    <xdr:from>
      <xdr:col>0</xdr:col>
      <xdr:colOff>600075</xdr:colOff>
      <xdr:row>52</xdr:row>
      <xdr:rowOff>0</xdr:rowOff>
    </xdr:from>
    <xdr:to>
      <xdr:col>9</xdr:col>
      <xdr:colOff>596900</xdr:colOff>
      <xdr:row>62</xdr:row>
      <xdr:rowOff>95250</xdr:rowOff>
    </xdr:to>
    <xdr:sp macro="" textlink="">
      <xdr:nvSpPr>
        <xdr:cNvPr id="9" name="TextBox 8"/>
        <xdr:cNvSpPr txBox="1"/>
      </xdr:nvSpPr>
      <xdr:spPr>
        <a:xfrm>
          <a:off x="600075" y="9906000"/>
          <a:ext cx="5483225" cy="20002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data set to the right contains sales data for 4 products in</a:t>
          </a:r>
          <a:r>
            <a:rPr lang="en-US" sz="1100" baseline="0">
              <a:solidFill>
                <a:schemeClr val="dk1"/>
              </a:solidFill>
              <a:latin typeface="+mn-lt"/>
              <a:ea typeface="+mn-ea"/>
              <a:cs typeface="+mn-cs"/>
            </a:rPr>
            <a:t> 6 regions. I highlighted the entire data range, L53:P59, and inserted a line chart. What are the series? By default, Excel created a line for each product, with the region lables on the horizontal axis. That is, it guessed that the </a:t>
          </a:r>
          <a:r>
            <a:rPr lang="en-US" sz="1100" i="1" baseline="0">
              <a:solidFill>
                <a:schemeClr val="dk1"/>
              </a:solidFill>
              <a:latin typeface="+mn-lt"/>
              <a:ea typeface="+mn-ea"/>
              <a:cs typeface="+mn-cs"/>
            </a:rPr>
            <a:t>columns</a:t>
          </a:r>
          <a:r>
            <a:rPr lang="en-US" sz="1100" i="0" baseline="0">
              <a:solidFill>
                <a:schemeClr val="dk1"/>
              </a:solidFill>
              <a:latin typeface="+mn-lt"/>
              <a:ea typeface="+mn-ea"/>
              <a:cs typeface="+mn-cs"/>
            </a:rPr>
            <a:t> are the series. Suppose you would rather have the </a:t>
          </a:r>
          <a:r>
            <a:rPr lang="en-US" sz="1100" i="1" baseline="0">
              <a:solidFill>
                <a:schemeClr val="dk1"/>
              </a:solidFill>
              <a:latin typeface="+mn-lt"/>
              <a:ea typeface="+mn-ea"/>
              <a:cs typeface="+mn-cs"/>
            </a:rPr>
            <a:t>rows </a:t>
          </a:r>
          <a:r>
            <a:rPr lang="en-US" sz="1100" i="0" baseline="0">
              <a:solidFill>
                <a:schemeClr val="dk1"/>
              </a:solidFill>
              <a:latin typeface="+mn-lt"/>
              <a:ea typeface="+mn-ea"/>
              <a:cs typeface="+mn-cs"/>
            </a:rPr>
            <a:t>as the series, that is, you would rather have a line for each region. This is easy.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switch the roles of rows and columns: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Click anywhere on the chart and click on the </a:t>
          </a:r>
          <a:r>
            <a:rPr lang="en-US" sz="1100" b="1" i="0" baseline="0">
              <a:solidFill>
                <a:schemeClr val="dk1"/>
              </a:solidFill>
              <a:latin typeface="+mn-lt"/>
              <a:ea typeface="+mn-ea"/>
              <a:cs typeface="+mn-cs"/>
            </a:rPr>
            <a:t>Switch Row/Column </a:t>
          </a:r>
          <a:r>
            <a:rPr lang="en-US" sz="1100" i="0" baseline="0">
              <a:solidFill>
                <a:schemeClr val="dk1"/>
              </a:solidFill>
              <a:latin typeface="+mn-lt"/>
              <a:ea typeface="+mn-ea"/>
              <a:cs typeface="+mn-cs"/>
            </a:rPr>
            <a:t>button on the Chart Tools Design ribbon.</a:t>
          </a:r>
          <a:endParaRPr lang="en-US"/>
        </a:p>
      </xdr:txBody>
    </xdr:sp>
    <xdr:clientData/>
  </xdr:twoCellAnchor>
  <xdr:twoCellAnchor>
    <xdr:from>
      <xdr:col>1</xdr:col>
      <xdr:colOff>9525</xdr:colOff>
      <xdr:row>65</xdr:row>
      <xdr:rowOff>180974</xdr:rowOff>
    </xdr:from>
    <xdr:to>
      <xdr:col>10</xdr:col>
      <xdr:colOff>6350</xdr:colOff>
      <xdr:row>77</xdr:row>
      <xdr:rowOff>66675</xdr:rowOff>
    </xdr:to>
    <xdr:sp macro="" textlink="">
      <xdr:nvSpPr>
        <xdr:cNvPr id="11" name="TextBox 10"/>
        <xdr:cNvSpPr txBox="1"/>
      </xdr:nvSpPr>
      <xdr:spPr>
        <a:xfrm>
          <a:off x="619125" y="12563474"/>
          <a:ext cx="5483225" cy="21717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Try it! Create a column chart (of the first</a:t>
          </a:r>
          <a:r>
            <a:rPr lang="en-US" sz="1100" baseline="0">
              <a:solidFill>
                <a:schemeClr val="dk1"/>
              </a:solidFill>
              <a:latin typeface="+mn-lt"/>
              <a:ea typeface="+mn-ea"/>
              <a:cs typeface="+mn-cs"/>
            </a:rPr>
            <a:t> subtype) for the data to the right, where each series corresponds to a product.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Sometimes you change your mind and want to have another chart type.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change the chart type: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Click anywhere on the chart and click on the </a:t>
          </a:r>
          <a:r>
            <a:rPr lang="en-US" sz="1100" b="1" baseline="0">
              <a:solidFill>
                <a:schemeClr val="dk1"/>
              </a:solidFill>
              <a:latin typeface="+mn-lt"/>
              <a:ea typeface="+mn-ea"/>
              <a:cs typeface="+mn-cs"/>
            </a:rPr>
            <a:t>Change Chart Type </a:t>
          </a:r>
          <a:r>
            <a:rPr lang="en-US" sz="1100" b="0" baseline="0">
              <a:solidFill>
                <a:schemeClr val="dk1"/>
              </a:solidFill>
              <a:latin typeface="+mn-lt"/>
              <a:ea typeface="+mn-ea"/>
              <a:cs typeface="+mn-cs"/>
            </a:rPr>
            <a:t>button on the Chart Tools Design ribbon.</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Change the column chart you just created to a line chart. Make sure each series still corresponds to a product.</a:t>
          </a:r>
        </a:p>
      </xdr:txBody>
    </xdr:sp>
    <xdr:clientData/>
  </xdr:twoCellAnchor>
  <xdr:twoCellAnchor>
    <xdr:from>
      <xdr:col>1</xdr:col>
      <xdr:colOff>19050</xdr:colOff>
      <xdr:row>78</xdr:row>
      <xdr:rowOff>180974</xdr:rowOff>
    </xdr:from>
    <xdr:to>
      <xdr:col>10</xdr:col>
      <xdr:colOff>15875</xdr:colOff>
      <xdr:row>93</xdr:row>
      <xdr:rowOff>85725</xdr:rowOff>
    </xdr:to>
    <xdr:sp macro="" textlink="">
      <xdr:nvSpPr>
        <xdr:cNvPr id="13" name="TextBox 12"/>
        <xdr:cNvSpPr txBox="1"/>
      </xdr:nvSpPr>
      <xdr:spPr>
        <a:xfrm>
          <a:off x="628650" y="15039974"/>
          <a:ext cx="5483225" cy="27622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By highlightin</a:t>
          </a:r>
          <a:r>
            <a:rPr lang="en-US" sz="1100" baseline="0">
              <a:solidFill>
                <a:schemeClr val="dk1"/>
              </a:solidFill>
              <a:latin typeface="+mn-lt"/>
              <a:ea typeface="+mn-ea"/>
              <a:cs typeface="+mn-cs"/>
            </a:rPr>
            <a:t>g the appropriate data and </a:t>
          </a:r>
          <a:r>
            <a:rPr lang="en-US" sz="1100" i="1" baseline="0">
              <a:solidFill>
                <a:schemeClr val="dk1"/>
              </a:solidFill>
              <a:latin typeface="+mn-lt"/>
              <a:ea typeface="+mn-ea"/>
              <a:cs typeface="+mn-cs"/>
            </a:rPr>
            <a:t>then </a:t>
          </a:r>
          <a:r>
            <a:rPr lang="en-US" sz="1100" i="0" baseline="0">
              <a:solidFill>
                <a:schemeClr val="dk1"/>
              </a:solidFill>
              <a:latin typeface="+mn-lt"/>
              <a:ea typeface="+mn-ea"/>
              <a:cs typeface="+mn-cs"/>
            </a:rPr>
            <a:t>inserting a chart, you usually get what you want. But suppose you create a chart and it doesn't chart the right data. You can either delete this chart and start over, or you can modify the data series.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To modify the data series in an existing chart:</a:t>
          </a:r>
        </a:p>
        <a:p>
          <a:endParaRPr lang="en-US" sz="1100" b="0" i="0" baseline="0">
            <a:solidFill>
              <a:schemeClr val="dk1"/>
            </a:solidFill>
            <a:latin typeface="+mn-lt"/>
            <a:ea typeface="+mn-ea"/>
            <a:cs typeface="+mn-cs"/>
          </a:endParaRPr>
        </a:p>
        <a:p>
          <a:r>
            <a:rPr lang="en-US" sz="1100" b="0" baseline="0">
              <a:solidFill>
                <a:schemeClr val="dk1"/>
              </a:solidFill>
              <a:latin typeface="+mn-lt"/>
              <a:ea typeface="+mn-ea"/>
              <a:cs typeface="+mn-cs"/>
            </a:rPr>
            <a:t>Click anywhere on the chart and click on the </a:t>
          </a:r>
          <a:r>
            <a:rPr lang="en-US" sz="1100" b="1" baseline="0">
              <a:solidFill>
                <a:schemeClr val="dk1"/>
              </a:solidFill>
              <a:latin typeface="+mn-lt"/>
              <a:ea typeface="+mn-ea"/>
              <a:cs typeface="+mn-cs"/>
            </a:rPr>
            <a:t>Data Series </a:t>
          </a:r>
          <a:r>
            <a:rPr lang="en-US" sz="1100" b="0" baseline="0">
              <a:solidFill>
                <a:schemeClr val="dk1"/>
              </a:solidFill>
              <a:latin typeface="+mn-lt"/>
              <a:ea typeface="+mn-ea"/>
              <a:cs typeface="+mn-cs"/>
            </a:rPr>
            <a:t>button on the Chart Tools Design ribbon. This brings up a dialog box with the series charted on the left and the data used for the horizontal axis labels on the right. You can then edit (or delete) any of these.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I created the line chart to right by highlighting the data range N81:Q86, without the months or the labels in row 80. There are three problems: (1) the months should be labels on the horizontal axis; (2) the "junk" series shouldn't be part of the chart; and (3) the two sales series should be named by the labels in cells P80 and Q80. Open the Data Series dialog box and fix these problems.</a:t>
          </a:r>
        </a:p>
      </xdr:txBody>
    </xdr:sp>
    <xdr:clientData/>
  </xdr:twoCellAnchor>
  <xdr:twoCellAnchor>
    <xdr:from>
      <xdr:col>18</xdr:col>
      <xdr:colOff>152400</xdr:colOff>
      <xdr:row>78</xdr:row>
      <xdr:rowOff>9525</xdr:rowOff>
    </xdr:from>
    <xdr:to>
      <xdr:col>24</xdr:col>
      <xdr:colOff>561975</xdr:colOff>
      <xdr:row>90</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94</xdr:row>
      <xdr:rowOff>190499</xdr:rowOff>
    </xdr:from>
    <xdr:to>
      <xdr:col>10</xdr:col>
      <xdr:colOff>6350</xdr:colOff>
      <xdr:row>111</xdr:row>
      <xdr:rowOff>85725</xdr:rowOff>
    </xdr:to>
    <xdr:sp macro="" textlink="">
      <xdr:nvSpPr>
        <xdr:cNvPr id="16" name="TextBox 15"/>
        <xdr:cNvSpPr txBox="1"/>
      </xdr:nvSpPr>
      <xdr:spPr>
        <a:xfrm>
          <a:off x="619125" y="18097499"/>
          <a:ext cx="5483225" cy="31337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One chart</a:t>
          </a:r>
          <a:r>
            <a:rPr lang="en-US" sz="1100" baseline="0">
              <a:solidFill>
                <a:schemeClr val="dk1"/>
              </a:solidFill>
              <a:latin typeface="+mn-lt"/>
              <a:ea typeface="+mn-ea"/>
              <a:cs typeface="+mn-cs"/>
            </a:rPr>
            <a:t> type that works a bit different from the others is the </a:t>
          </a:r>
          <a:r>
            <a:rPr lang="en-US" sz="1100" b="1" baseline="0">
              <a:solidFill>
                <a:schemeClr val="dk1"/>
              </a:solidFill>
              <a:latin typeface="+mn-lt"/>
              <a:ea typeface="+mn-ea"/>
              <a:cs typeface="+mn-cs"/>
            </a:rPr>
            <a:t>scatter chart</a:t>
          </a:r>
          <a:r>
            <a:rPr lang="en-US" sz="1100" baseline="0">
              <a:solidFill>
                <a:schemeClr val="dk1"/>
              </a:solidFill>
              <a:latin typeface="+mn-lt"/>
              <a:ea typeface="+mn-ea"/>
              <a:cs typeface="+mn-cs"/>
            </a:rPr>
            <a:t>. This type of chart is useful for detecting relationships between two variables, such as height (inches) and weight (pounds) in the data to the right.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create the chart, I highlighted the range M96:N106 and inserted a scatter chart of the first subtype. I then changed the title, deleted the legend, and added horizontal and vertical axis titles. If you open the Data Series dialog box, you will see that there is one series, Weight. However, if you click on Edit for this series, you will see that there is a Y-series and an X-series.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By default, when you select two columns for a scatter chart, the data in the rightmost column, in this case Weight, is the Y-series (it goes on the vertical axis), and the other is the X-series (it goes on the horizontal axis). If you want them reversed, you have to go through the Data Series dialog box.</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Try it! Starting with the scatter chart to the right, change it so that Height is on the vertical axis and Weight is on the horizontal axis. (You will have to change the axis titles manually.)</a:t>
          </a:r>
        </a:p>
      </xdr:txBody>
    </xdr:sp>
    <xdr:clientData/>
  </xdr:twoCellAnchor>
  <xdr:twoCellAnchor>
    <xdr:from>
      <xdr:col>0</xdr:col>
      <xdr:colOff>0</xdr:colOff>
      <xdr:row>112</xdr:row>
      <xdr:rowOff>0</xdr:rowOff>
    </xdr:from>
    <xdr:to>
      <xdr:col>18</xdr:col>
      <xdr:colOff>390524</xdr:colOff>
      <xdr:row>114</xdr:row>
      <xdr:rowOff>161925</xdr:rowOff>
    </xdr:to>
    <xdr:sp macro="" textlink="">
      <xdr:nvSpPr>
        <xdr:cNvPr id="10" name="Rounded Rectangle 9">
          <a:hlinkClick xmlns:r="http://schemas.openxmlformats.org/officeDocument/2006/relationships" r:id="rId2"/>
        </xdr:cNvPr>
        <xdr:cNvSpPr/>
      </xdr:nvSpPr>
      <xdr:spPr>
        <a:xfrm>
          <a:off x="0" y="21336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16</xdr:row>
      <xdr:rowOff>76200</xdr:rowOff>
    </xdr:to>
    <xdr:sp macro="" textlink="">
      <xdr:nvSpPr>
        <xdr:cNvPr id="2" name="TextBox 1"/>
        <xdr:cNvSpPr txBox="1"/>
      </xdr:nvSpPr>
      <xdr:spPr>
        <a:xfrm>
          <a:off x="609600" y="381000"/>
          <a:ext cx="5483225" cy="27432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 chart can be placed in one of two</a:t>
          </a:r>
          <a:r>
            <a:rPr lang="en-US" sz="1100" baseline="0">
              <a:solidFill>
                <a:schemeClr val="dk1"/>
              </a:solidFill>
              <a:latin typeface="+mn-lt"/>
              <a:ea typeface="+mn-ea"/>
              <a:cs typeface="+mn-cs"/>
            </a:rPr>
            <a:t> locations: on a worksheet (probably the worksheet that contains the data the chart is based on), or on a separate chart sheet (a sheet that has no rows or columns, only a chart). Some people prefer the first option, and others prefer the second. It is totally a matter of taste. When you create a chart from the Insert ribbon, the chart automatically goes on the worksheet with the data. However, it is easy to move it.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change the location of a chart: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Highlight the chart, and click on the Move Chart button on the Chart Tools Design ribbon (see below). You can then choose from the above two options.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Move the chart to the right to a separate chart sheet. (This chart sheet will have a generic name like Chart1, but you can rename it if you like.) Then move the chart back to this worksheet. Note that when you move the chart back to this worksheet, the chart sheet will disappear.</a:t>
          </a:r>
          <a:endParaRPr lang="en-US"/>
        </a:p>
      </xdr:txBody>
    </xdr:sp>
    <xdr:clientData/>
  </xdr:twoCellAnchor>
  <xdr:twoCellAnchor>
    <xdr:from>
      <xdr:col>14</xdr:col>
      <xdr:colOff>9525</xdr:colOff>
      <xdr:row>2</xdr:row>
      <xdr:rowOff>9525</xdr:rowOff>
    </xdr:from>
    <xdr:to>
      <xdr:col>21</xdr:col>
      <xdr:colOff>314325</xdr:colOff>
      <xdr:row>16</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18</xdr:row>
      <xdr:rowOff>0</xdr:rowOff>
    </xdr:from>
    <xdr:to>
      <xdr:col>14</xdr:col>
      <xdr:colOff>9525</xdr:colOff>
      <xdr:row>23</xdr:row>
      <xdr:rowOff>50698</xdr:rowOff>
    </xdr:to>
    <xdr:pic>
      <xdr:nvPicPr>
        <xdr:cNvPr id="6" name="Picture 1" descr="C:\Documents and Settings\Chris Albright\Desktop\ChartRibbon1.gif"/>
        <xdr:cNvPicPr>
          <a:picLocks noChangeAspect="1" noChangeArrowheads="1"/>
        </xdr:cNvPicPr>
      </xdr:nvPicPr>
      <xdr:blipFill>
        <a:blip xmlns:r="http://schemas.openxmlformats.org/officeDocument/2006/relationships" r:embed="rId2" cstate="print"/>
        <a:srcRect/>
        <a:stretch>
          <a:fillRect/>
        </a:stretch>
      </xdr:blipFill>
      <xdr:spPr bwMode="auto">
        <a:xfrm>
          <a:off x="609600" y="3429000"/>
          <a:ext cx="8067675" cy="1003198"/>
        </a:xfrm>
        <a:prstGeom prst="rect">
          <a:avLst/>
        </a:prstGeom>
        <a:noFill/>
      </xdr:spPr>
    </xdr:pic>
    <xdr:clientData/>
  </xdr:twoCellAnchor>
  <xdr:twoCellAnchor>
    <xdr:from>
      <xdr:col>0</xdr:col>
      <xdr:colOff>0</xdr:colOff>
      <xdr:row>28</xdr:row>
      <xdr:rowOff>0</xdr:rowOff>
    </xdr:from>
    <xdr:to>
      <xdr:col>18</xdr:col>
      <xdr:colOff>390524</xdr:colOff>
      <xdr:row>30</xdr:row>
      <xdr:rowOff>161925</xdr:rowOff>
    </xdr:to>
    <xdr:sp macro="" textlink="">
      <xdr:nvSpPr>
        <xdr:cNvPr id="7" name="Rounded Rectangle 6">
          <a:hlinkClick xmlns:r="http://schemas.openxmlformats.org/officeDocument/2006/relationships" r:id="rId3"/>
        </xdr:cNvPr>
        <xdr:cNvSpPr/>
      </xdr:nvSpPr>
      <xdr:spPr>
        <a:xfrm>
          <a:off x="0" y="5334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1</xdr:row>
      <xdr:rowOff>190497</xdr:rowOff>
    </xdr:from>
    <xdr:to>
      <xdr:col>9</xdr:col>
      <xdr:colOff>606425</xdr:colOff>
      <xdr:row>31</xdr:row>
      <xdr:rowOff>85725</xdr:rowOff>
    </xdr:to>
    <xdr:sp macro="" textlink="">
      <xdr:nvSpPr>
        <xdr:cNvPr id="3" name="TextBox 2"/>
        <xdr:cNvSpPr txBox="1"/>
      </xdr:nvSpPr>
      <xdr:spPr>
        <a:xfrm>
          <a:off x="609600" y="380997"/>
          <a:ext cx="5483225" cy="5610228"/>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Once you create a chart and ensure that it charts the correct series, you are</a:t>
          </a:r>
          <a:r>
            <a:rPr lang="en-US" sz="1100" baseline="0">
              <a:solidFill>
                <a:schemeClr val="dk1"/>
              </a:solidFill>
              <a:latin typeface="+mn-lt"/>
              <a:ea typeface="+mn-ea"/>
              <a:cs typeface="+mn-cs"/>
            </a:rPr>
            <a:t> usually still not finished. Just about everything you see on the chart can be modified to suit your taste (or tell the story better). Here are some, but certainly not all, of the changes you can make:</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Add, delete, or change the chart title.</a:t>
          </a:r>
        </a:p>
        <a:p>
          <a:r>
            <a:rPr lang="en-US" sz="1100" baseline="0">
              <a:solidFill>
                <a:schemeClr val="dk1"/>
              </a:solidFill>
              <a:latin typeface="+mn-lt"/>
              <a:ea typeface="+mn-ea"/>
              <a:cs typeface="+mn-cs"/>
            </a:rPr>
            <a:t>2. Add, delete, or change the axis titles.</a:t>
          </a:r>
        </a:p>
        <a:p>
          <a:r>
            <a:rPr lang="en-US" sz="1100" baseline="0">
              <a:solidFill>
                <a:schemeClr val="dk1"/>
              </a:solidFill>
              <a:latin typeface="+mn-lt"/>
              <a:ea typeface="+mn-ea"/>
              <a:cs typeface="+mn-cs"/>
            </a:rPr>
            <a:t>3. Add, delete, or move the legend.</a:t>
          </a:r>
        </a:p>
        <a:p>
          <a:r>
            <a:rPr lang="en-US" sz="1100" baseline="0">
              <a:solidFill>
                <a:schemeClr val="dk1"/>
              </a:solidFill>
              <a:latin typeface="+mn-lt"/>
              <a:ea typeface="+mn-ea"/>
              <a:cs typeface="+mn-cs"/>
            </a:rPr>
            <a:t>4. Change the scale, font, or alignment of the axis labels.</a:t>
          </a:r>
        </a:p>
        <a:p>
          <a:r>
            <a:rPr lang="en-US" sz="1100" baseline="0">
              <a:solidFill>
                <a:schemeClr val="dk1"/>
              </a:solidFill>
              <a:latin typeface="+mn-lt"/>
              <a:ea typeface="+mn-ea"/>
              <a:cs typeface="+mn-cs"/>
            </a:rPr>
            <a:t>5. Add, delete, or change the gridlines, e.g., make them lighter.</a:t>
          </a:r>
        </a:p>
        <a:p>
          <a:r>
            <a:rPr lang="en-US" sz="1100" baseline="0">
              <a:solidFill>
                <a:schemeClr val="dk1"/>
              </a:solidFill>
              <a:latin typeface="+mn-lt"/>
              <a:ea typeface="+mn-ea"/>
              <a:cs typeface="+mn-cs"/>
            </a:rPr>
            <a:t>6. Add data labels to points on the chart.</a:t>
          </a:r>
        </a:p>
        <a:p>
          <a:r>
            <a:rPr lang="en-US" sz="1100" baseline="0">
              <a:solidFill>
                <a:schemeClr val="dk1"/>
              </a:solidFill>
              <a:latin typeface="+mn-lt"/>
              <a:ea typeface="+mn-ea"/>
              <a:cs typeface="+mn-cs"/>
            </a:rPr>
            <a:t>7. Change the background color of the plot area (the inner part of the chart).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make these or other changes, you can use the buttons on the Chart Tools ribbons, or you can right-click on the part of the chart you want to change to get a context-sensitive menu. From there, it is a matter of experimenting.</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I got the top chart to the right by highlighting the range M3:N15 and inserting a scatter chart of the first subtype. Then I modified it quite a lot to produce the bottom chart. Repeat this exercise by creating the default scatter chart and then modifying it to look like my finished version.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Hints: If you click on a point on a scatter chart, you select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of the points. But you can select a </a:t>
          </a:r>
          <a:r>
            <a:rPr lang="en-US" sz="1100" i="1" baseline="0">
              <a:solidFill>
                <a:schemeClr val="dk1"/>
              </a:solidFill>
              <a:latin typeface="+mn-lt"/>
              <a:ea typeface="+mn-ea"/>
              <a:cs typeface="+mn-cs"/>
            </a:rPr>
            <a:t>single </a:t>
          </a:r>
          <a:r>
            <a:rPr lang="en-US" sz="1100" i="0" baseline="0">
              <a:solidFill>
                <a:schemeClr val="dk1"/>
              </a:solidFill>
              <a:latin typeface="+mn-lt"/>
              <a:ea typeface="+mn-ea"/>
              <a:cs typeface="+mn-cs"/>
            </a:rPr>
            <a:t>point by clicking twice in a row (not double-clicking but clicking once and then clicking again.) However, this still didn't help with the label at the top. </a:t>
          </a:r>
          <a:r>
            <a:rPr lang="en-US" sz="1100" baseline="0">
              <a:solidFill>
                <a:schemeClr val="dk1"/>
              </a:solidFill>
              <a:latin typeface="+mn-lt"/>
              <a:ea typeface="+mn-ea"/>
              <a:cs typeface="+mn-cs"/>
            </a:rPr>
            <a:t>The only data labels you can add to points on a scatter chart are the X-values or the Y-values. I wanted to add the month label to the point near the top, so I had to resort to a text box (from the Insert ribbon).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Clearly, you can spend a lot of time modifying a chart. Sometimes it is time well spent, and sometimes it isn't. You have to use common sense. My best advice is: Make sure it looks professional, make sure it tells the story clearly, and keep it simple! Usually simple charts look best and tell the story best.</a:t>
          </a:r>
          <a:endParaRPr lang="en-US"/>
        </a:p>
      </xdr:txBody>
    </xdr:sp>
    <xdr:clientData/>
  </xdr:twoCellAnchor>
  <xdr:twoCellAnchor>
    <xdr:from>
      <xdr:col>14</xdr:col>
      <xdr:colOff>314325</xdr:colOff>
      <xdr:row>2</xdr:row>
      <xdr:rowOff>0</xdr:rowOff>
    </xdr:from>
    <xdr:to>
      <xdr:col>22</xdr:col>
      <xdr:colOff>9525</xdr:colOff>
      <xdr:row>16</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304800</xdr:colOff>
      <xdr:row>17</xdr:row>
      <xdr:rowOff>95250</xdr:rowOff>
    </xdr:from>
    <xdr:to>
      <xdr:col>22</xdr:col>
      <xdr:colOff>0</xdr:colOff>
      <xdr:row>31</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123826</xdr:colOff>
      <xdr:row>19</xdr:row>
      <xdr:rowOff>133349</xdr:rowOff>
    </xdr:from>
    <xdr:to>
      <xdr:col>17</xdr:col>
      <xdr:colOff>19050</xdr:colOff>
      <xdr:row>20</xdr:row>
      <xdr:rowOff>142874</xdr:rowOff>
    </xdr:to>
    <xdr:sp macro="" textlink="">
      <xdr:nvSpPr>
        <xdr:cNvPr id="6" name="TextBox 5"/>
        <xdr:cNvSpPr txBox="1"/>
      </xdr:nvSpPr>
      <xdr:spPr>
        <a:xfrm>
          <a:off x="10010776" y="3752849"/>
          <a:ext cx="504824" cy="200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March</a:t>
          </a:r>
        </a:p>
      </xdr:txBody>
    </xdr:sp>
    <xdr:clientData/>
  </xdr:twoCellAnchor>
  <xdr:twoCellAnchor>
    <xdr:from>
      <xdr:col>0</xdr:col>
      <xdr:colOff>0</xdr:colOff>
      <xdr:row>35</xdr:row>
      <xdr:rowOff>0</xdr:rowOff>
    </xdr:from>
    <xdr:to>
      <xdr:col>18</xdr:col>
      <xdr:colOff>390524</xdr:colOff>
      <xdr:row>37</xdr:row>
      <xdr:rowOff>161925</xdr:rowOff>
    </xdr:to>
    <xdr:sp macro="" textlink="">
      <xdr:nvSpPr>
        <xdr:cNvPr id="7" name="Rounded Rectangle 6">
          <a:hlinkClick xmlns:r="http://schemas.openxmlformats.org/officeDocument/2006/relationships" r:id="rId3"/>
        </xdr:cNvPr>
        <xdr:cNvSpPr/>
      </xdr:nvSpPr>
      <xdr:spPr>
        <a:xfrm>
          <a:off x="0" y="666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606425</xdr:colOff>
      <xdr:row>22</xdr:row>
      <xdr:rowOff>123825</xdr:rowOff>
    </xdr:to>
    <xdr:sp macro="" textlink="">
      <xdr:nvSpPr>
        <xdr:cNvPr id="2" name="TextBox 1"/>
        <xdr:cNvSpPr txBox="1"/>
      </xdr:nvSpPr>
      <xdr:spPr>
        <a:xfrm>
          <a:off x="609600" y="380998"/>
          <a:ext cx="5483225" cy="393382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This tutorial is built around hyperlinks, links like the one in cell A1 that let</a:t>
          </a:r>
          <a:r>
            <a:rPr lang="en-US" sz="1100" baseline="0">
              <a:solidFill>
                <a:schemeClr val="dk1"/>
              </a:solidFill>
              <a:latin typeface="+mn-lt"/>
              <a:ea typeface="+mn-ea"/>
              <a:cs typeface="+mn-cs"/>
            </a:rPr>
            <a:t> you maneuver easily from one worksheet to another. If you have never tried using hyperlinks in your Excel files, you should start now. They are really easy.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create a hyperlink such as the one in cell A1 that takes you back to the Table of Contents worksheet, right-click on a cell and select Hyperlink to bring up the dialog box below. Enter the label you want in the "Text to display" box. Then, as you can see in the list on the left, you can choose several types of hyperlinks. The ones I have used for this tutorial are of type "Place in This Document", where you can select a worksheet and a cell reference to jump to.</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other types you will probably use most often are "Existing File or Web Page" and "E-mail Address". Actually, Excel is quite smart about Web sites and email adresses. For example, if you enter a URL in a cell such as http://www.amazon.com, you won't even need the dialog box to the right. Excel will immediately sense that this is a URL, and it will add the hyperlink automatically. Then when you select this cell, your default browser will open and take you to the specified URL. Or if you enter an address that looks like an email address, such as jones@aol.com, Excel will sense that this is an email address and will add a hyperlink automatically. Then when you select this cell, your default email program will start up, with a new message to this address.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Once you have a hyperlink in a cell, you can modify or delete it by right-clicking on the cell and choosing Edit Hyperlink or Remove Hyperlink.</a:t>
          </a:r>
          <a:endParaRPr lang="en-US"/>
        </a:p>
      </xdr:txBody>
    </xdr:sp>
    <xdr:clientData/>
  </xdr:twoCellAnchor>
  <xdr:twoCellAnchor editAs="oneCell">
    <xdr:from>
      <xdr:col>1</xdr:col>
      <xdr:colOff>19050</xdr:colOff>
      <xdr:row>23</xdr:row>
      <xdr:rowOff>161925</xdr:rowOff>
    </xdr:from>
    <xdr:to>
      <xdr:col>10</xdr:col>
      <xdr:colOff>0</xdr:colOff>
      <xdr:row>38</xdr:row>
      <xdr:rowOff>97344</xdr:rowOff>
    </xdr:to>
    <xdr:pic>
      <xdr:nvPicPr>
        <xdr:cNvPr id="15361" name="Picture 1" descr="C:\Documents and Settings\Chris Albright\Desktop\Hyperlink.gif"/>
        <xdr:cNvPicPr>
          <a:picLocks noChangeAspect="1" noChangeArrowheads="1"/>
        </xdr:cNvPicPr>
      </xdr:nvPicPr>
      <xdr:blipFill>
        <a:blip xmlns:r="http://schemas.openxmlformats.org/officeDocument/2006/relationships" r:embed="rId1" cstate="print"/>
        <a:srcRect/>
        <a:stretch>
          <a:fillRect/>
        </a:stretch>
      </xdr:blipFill>
      <xdr:spPr bwMode="auto">
        <a:xfrm>
          <a:off x="628650" y="4543425"/>
          <a:ext cx="5467350" cy="2792919"/>
        </a:xfrm>
        <a:prstGeom prst="rect">
          <a:avLst/>
        </a:prstGeom>
        <a:noFill/>
      </xdr:spPr>
    </xdr:pic>
    <xdr:clientData/>
  </xdr:twoCellAnchor>
  <xdr:twoCellAnchor>
    <xdr:from>
      <xdr:col>0</xdr:col>
      <xdr:colOff>0</xdr:colOff>
      <xdr:row>41</xdr:row>
      <xdr:rowOff>0</xdr:rowOff>
    </xdr:from>
    <xdr:to>
      <xdr:col>18</xdr:col>
      <xdr:colOff>523874</xdr:colOff>
      <xdr:row>43</xdr:row>
      <xdr:rowOff>161925</xdr:rowOff>
    </xdr:to>
    <xdr:sp macro="" textlink="">
      <xdr:nvSpPr>
        <xdr:cNvPr id="4" name="Rounded Rectangle 3">
          <a:hlinkClick xmlns:r="http://schemas.openxmlformats.org/officeDocument/2006/relationships" r:id="rId2"/>
        </xdr:cNvPr>
        <xdr:cNvSpPr/>
      </xdr:nvSpPr>
      <xdr:spPr>
        <a:xfrm>
          <a:off x="0" y="7810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27</xdr:row>
      <xdr:rowOff>66676</xdr:rowOff>
    </xdr:to>
    <xdr:sp macro="" textlink="">
      <xdr:nvSpPr>
        <xdr:cNvPr id="2" name="TextBox 1"/>
        <xdr:cNvSpPr txBox="1"/>
      </xdr:nvSpPr>
      <xdr:spPr>
        <a:xfrm>
          <a:off x="609600" y="381000"/>
          <a:ext cx="5483225" cy="48291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Do you remember your high</a:t>
          </a:r>
          <a:r>
            <a:rPr lang="en-US" sz="1100" baseline="0">
              <a:solidFill>
                <a:schemeClr val="dk1"/>
              </a:solidFill>
              <a:latin typeface="+mn-lt"/>
              <a:ea typeface="+mn-ea"/>
              <a:cs typeface="+mn-cs"/>
            </a:rPr>
            <a:t> school algebra class where you had to solve a single equation for a single "unknown" value? You can do this in Excel with the Goal Seek tool. The unknown is called a </a:t>
          </a:r>
          <a:r>
            <a:rPr lang="en-US" sz="1100" b="1" baseline="0">
              <a:solidFill>
                <a:schemeClr val="dk1"/>
              </a:solidFill>
              <a:latin typeface="+mn-lt"/>
              <a:ea typeface="+mn-ea"/>
              <a:cs typeface="+mn-cs"/>
            </a:rPr>
            <a:t>changing cell</a:t>
          </a:r>
          <a:r>
            <a:rPr lang="en-US" sz="1100" b="0" baseline="0">
              <a:solidFill>
                <a:schemeClr val="dk1"/>
              </a:solidFill>
              <a:latin typeface="+mn-lt"/>
              <a:ea typeface="+mn-ea"/>
              <a:cs typeface="+mn-cs"/>
            </a:rPr>
            <a:t>. Essentially, you want to change the value in this cell to force a </a:t>
          </a:r>
          <a:r>
            <a:rPr lang="en-US" sz="1100" b="0" i="1" baseline="0">
              <a:solidFill>
                <a:schemeClr val="dk1"/>
              </a:solidFill>
              <a:latin typeface="+mn-lt"/>
              <a:ea typeface="+mn-ea"/>
              <a:cs typeface="+mn-cs"/>
            </a:rPr>
            <a:t>formula </a:t>
          </a:r>
          <a:r>
            <a:rPr lang="en-US" sz="1100" b="0" i="0" baseline="0">
              <a:solidFill>
                <a:schemeClr val="dk1"/>
              </a:solidFill>
              <a:latin typeface="+mn-lt"/>
              <a:ea typeface="+mn-ea"/>
              <a:cs typeface="+mn-cs"/>
            </a:rPr>
            <a:t>in some other cell to be equal to a specified value. </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A simple example of this appears to the right. Demand for a company's product is determined by a linear demand curve: the higher the price, the lower the demand. The company produces exactly enough to meet demand, with the given unit cost of production. The company wants to find the breakeven price, that is, the price that makes profit equal to 0. We can do this with Goal Seek. Here are the steps.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1. Choose Goal Seek from the What-If Analysis dropdown on the Data ribbon.</a:t>
          </a:r>
        </a:p>
        <a:p>
          <a:r>
            <a:rPr lang="en-US" sz="1100" b="0" i="0" baseline="0">
              <a:solidFill>
                <a:schemeClr val="dk1"/>
              </a:solidFill>
              <a:latin typeface="+mn-lt"/>
              <a:ea typeface="+mn-ea"/>
              <a:cs typeface="+mn-cs"/>
            </a:rPr>
            <a:t>2. Fill in the resulting dialog box as shown to the right. Specifically, the price in cell M4 should be changed so that the profit in cell M12 is 0.</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If you try this, you will see that the result  isn't very interesting. It turns out that the price should be set to 100, at which point the demand is 0, and this yields no sales and no profit. It is probably more interesting to force the profit to some positive value.</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See if you can change the price so that profit equals $12,500.</a:t>
          </a:r>
        </a:p>
        <a:p>
          <a:endParaRPr lang="en-US" sz="1100" b="0" i="0" baseline="0">
            <a:solidFill>
              <a:schemeClr val="dk1"/>
            </a:solidFill>
            <a:latin typeface="+mn-lt"/>
            <a:ea typeface="+mn-ea"/>
            <a:cs typeface="+mn-cs"/>
          </a:endParaRPr>
        </a:p>
        <a:p>
          <a:r>
            <a:rPr lang="en-US" sz="1100">
              <a:solidFill>
                <a:schemeClr val="dk1"/>
              </a:solidFill>
              <a:latin typeface="+mn-lt"/>
              <a:ea typeface="+mn-ea"/>
              <a:cs typeface="+mn-cs"/>
            </a:rPr>
            <a:t>Note:</a:t>
          </a:r>
          <a:r>
            <a:rPr lang="en-US" sz="1100" baseline="0">
              <a:solidFill>
                <a:schemeClr val="dk1"/>
              </a:solidFill>
              <a:latin typeface="+mn-lt"/>
              <a:ea typeface="+mn-ea"/>
              <a:cs typeface="+mn-cs"/>
            </a:rPr>
            <a:t> For numerical reasons, Goal Seek can't force profit to </a:t>
          </a:r>
          <a:r>
            <a:rPr lang="en-US" sz="1100" i="1" baseline="0">
              <a:solidFill>
                <a:schemeClr val="dk1"/>
              </a:solidFill>
              <a:latin typeface="+mn-lt"/>
              <a:ea typeface="+mn-ea"/>
              <a:cs typeface="+mn-cs"/>
            </a:rPr>
            <a:t>exactly </a:t>
          </a:r>
          <a:r>
            <a:rPr lang="en-US" sz="1100" i="0" baseline="0">
              <a:solidFill>
                <a:schemeClr val="dk1"/>
              </a:solidFill>
              <a:latin typeface="+mn-lt"/>
              <a:ea typeface="+mn-ea"/>
              <a:cs typeface="+mn-cs"/>
            </a:rPr>
            <a:t>the value you specify; it only gets close. For example, when I tried to force profit to 0, I got the result in the dialog box to the right, indicating that profit got forced to the very small "current value" shown. If this isn't close enough, you can change an Excel setting to make it closer. Click on the Office button, then on Excel Options, and choose the Formulas group. Then change the "Maximum Change" to a smaller value (more decimals).</a:t>
          </a:r>
          <a:endParaRPr lang="en-US" sz="1100">
            <a:solidFill>
              <a:schemeClr val="dk1"/>
            </a:solidFill>
            <a:latin typeface="+mn-lt"/>
            <a:ea typeface="+mn-ea"/>
            <a:cs typeface="+mn-cs"/>
          </a:endParaRPr>
        </a:p>
      </xdr:txBody>
    </xdr:sp>
    <xdr:clientData/>
  </xdr:twoCellAnchor>
  <xdr:twoCellAnchor editAs="oneCell">
    <xdr:from>
      <xdr:col>11</xdr:col>
      <xdr:colOff>0</xdr:colOff>
      <xdr:row>21</xdr:row>
      <xdr:rowOff>0</xdr:rowOff>
    </xdr:from>
    <xdr:to>
      <xdr:col>14</xdr:col>
      <xdr:colOff>266700</xdr:colOff>
      <xdr:row>27</xdr:row>
      <xdr:rowOff>141061</xdr:rowOff>
    </xdr:to>
    <xdr:pic>
      <xdr:nvPicPr>
        <xdr:cNvPr id="5" name="Picture 4" descr="GoalSeek.gif"/>
        <xdr:cNvPicPr>
          <a:picLocks noChangeAspect="1"/>
        </xdr:cNvPicPr>
      </xdr:nvPicPr>
      <xdr:blipFill>
        <a:blip xmlns:r="http://schemas.openxmlformats.org/officeDocument/2006/relationships" r:embed="rId1" cstate="print"/>
        <a:stretch>
          <a:fillRect/>
        </a:stretch>
      </xdr:blipFill>
      <xdr:spPr>
        <a:xfrm>
          <a:off x="6705600" y="4000500"/>
          <a:ext cx="2171700" cy="1284061"/>
        </a:xfrm>
        <a:prstGeom prst="rect">
          <a:avLst/>
        </a:prstGeom>
      </xdr:spPr>
    </xdr:pic>
    <xdr:clientData/>
  </xdr:twoCellAnchor>
  <xdr:twoCellAnchor editAs="oneCell">
    <xdr:from>
      <xdr:col>11</xdr:col>
      <xdr:colOff>9526</xdr:colOff>
      <xdr:row>13</xdr:row>
      <xdr:rowOff>0</xdr:rowOff>
    </xdr:from>
    <xdr:to>
      <xdr:col>14</xdr:col>
      <xdr:colOff>9526</xdr:colOff>
      <xdr:row>19</xdr:row>
      <xdr:rowOff>187766</xdr:rowOff>
    </xdr:to>
    <xdr:pic>
      <xdr:nvPicPr>
        <xdr:cNvPr id="15361" name="Picture 1" descr="C:\Documents and Settings\Chris Albright\Desktop\GoalSeek.gif"/>
        <xdr:cNvPicPr>
          <a:picLocks noChangeAspect="1" noChangeArrowheads="1"/>
        </xdr:cNvPicPr>
      </xdr:nvPicPr>
      <xdr:blipFill>
        <a:blip xmlns:r="http://schemas.openxmlformats.org/officeDocument/2006/relationships" r:embed="rId2" cstate="print"/>
        <a:srcRect/>
        <a:stretch>
          <a:fillRect/>
        </a:stretch>
      </xdr:blipFill>
      <xdr:spPr bwMode="auto">
        <a:xfrm>
          <a:off x="6715126" y="2476500"/>
          <a:ext cx="1905000" cy="1330766"/>
        </a:xfrm>
        <a:prstGeom prst="rect">
          <a:avLst/>
        </a:prstGeom>
        <a:noFill/>
      </xdr:spPr>
    </xdr:pic>
    <xdr:clientData/>
  </xdr:twoCellAnchor>
  <xdr:twoCellAnchor>
    <xdr:from>
      <xdr:col>0</xdr:col>
      <xdr:colOff>0</xdr:colOff>
      <xdr:row>32</xdr:row>
      <xdr:rowOff>0</xdr:rowOff>
    </xdr:from>
    <xdr:to>
      <xdr:col>18</xdr:col>
      <xdr:colOff>447674</xdr:colOff>
      <xdr:row>34</xdr:row>
      <xdr:rowOff>161925</xdr:rowOff>
    </xdr:to>
    <xdr:sp macro="" textlink="">
      <xdr:nvSpPr>
        <xdr:cNvPr id="6" name="Rounded Rectangle 5">
          <a:hlinkClick xmlns:r="http://schemas.openxmlformats.org/officeDocument/2006/relationships" r:id="rId3"/>
        </xdr:cNvPr>
        <xdr:cNvSpPr/>
      </xdr:nvSpPr>
      <xdr:spPr>
        <a:xfrm>
          <a:off x="0" y="6096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15</xdr:row>
      <xdr:rowOff>38100</xdr:rowOff>
    </xdr:to>
    <xdr:sp macro="" textlink="">
      <xdr:nvSpPr>
        <xdr:cNvPr id="2" name="TextBox 1"/>
        <xdr:cNvSpPr txBox="1"/>
      </xdr:nvSpPr>
      <xdr:spPr>
        <a:xfrm>
          <a:off x="609600" y="381000"/>
          <a:ext cx="5483225" cy="25146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Data tables, also called what-if tables, allow you to see very quickly how one or more outputs change as one or two key inputs change. This is called </a:t>
          </a:r>
          <a:r>
            <a:rPr lang="en-US" sz="1100" b="1">
              <a:solidFill>
                <a:schemeClr val="dk1"/>
              </a:solidFill>
              <a:latin typeface="+mn-lt"/>
              <a:ea typeface="+mn-ea"/>
              <a:cs typeface="+mn-cs"/>
            </a:rPr>
            <a:t>sensitivity analysis</a:t>
          </a:r>
          <a:r>
            <a:rPr lang="en-US" sz="1100">
              <a:solidFill>
                <a:schemeClr val="dk1"/>
              </a:solidFill>
              <a:latin typeface="+mn-lt"/>
              <a:ea typeface="+mn-ea"/>
              <a:cs typeface="+mn-cs"/>
            </a:rPr>
            <a:t>, or simply what-if analysis, and it is a key part of most</a:t>
          </a:r>
          <a:r>
            <a:rPr lang="en-US" sz="1100" baseline="0">
              <a:solidFill>
                <a:schemeClr val="dk1"/>
              </a:solidFill>
              <a:latin typeface="+mn-lt"/>
              <a:ea typeface="+mn-ea"/>
              <a:cs typeface="+mn-cs"/>
            </a:rPr>
            <a:t> business models</a:t>
          </a:r>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There are two types of data tables: one-way tables and two-way tables. A one-way table has one input and </a:t>
          </a:r>
          <a:r>
            <a:rPr lang="en-US" sz="1100" i="1">
              <a:solidFill>
                <a:schemeClr val="dk1"/>
              </a:solidFill>
              <a:latin typeface="+mn-lt"/>
              <a:ea typeface="+mn-ea"/>
              <a:cs typeface="+mn-cs"/>
            </a:rPr>
            <a:t>any</a:t>
          </a:r>
          <a:r>
            <a:rPr lang="en-US" sz="1100">
              <a:solidFill>
                <a:schemeClr val="dk1"/>
              </a:solidFill>
              <a:latin typeface="+mn-lt"/>
              <a:ea typeface="+mn-ea"/>
              <a:cs typeface="+mn-cs"/>
            </a:rPr>
            <a:t> number of outputs. A two-way table has two inputs but only </a:t>
          </a:r>
          <a:r>
            <a:rPr lang="en-US" sz="1100" i="1">
              <a:solidFill>
                <a:schemeClr val="dk1"/>
              </a:solidFill>
              <a:latin typeface="+mn-lt"/>
              <a:ea typeface="+mn-ea"/>
              <a:cs typeface="+mn-cs"/>
            </a:rPr>
            <a:t>one</a:t>
          </a:r>
          <a:r>
            <a:rPr lang="en-US" sz="1100">
              <a:solidFill>
                <a:schemeClr val="dk1"/>
              </a:solidFill>
              <a:latin typeface="+mn-lt"/>
              <a:ea typeface="+mn-ea"/>
              <a:cs typeface="+mn-cs"/>
            </a:rPr>
            <a:t> output. I will demonstrate both types on the following two worksheets.</a:t>
          </a:r>
        </a:p>
        <a:p>
          <a:endParaRPr lang="en-US" sz="1100">
            <a:solidFill>
              <a:schemeClr val="dk1"/>
            </a:solidFill>
            <a:latin typeface="+mn-lt"/>
            <a:ea typeface="+mn-ea"/>
            <a:cs typeface="+mn-cs"/>
          </a:endParaRPr>
        </a:p>
        <a:p>
          <a:r>
            <a:rPr lang="en-US" sz="1100">
              <a:solidFill>
                <a:schemeClr val="dk1"/>
              </a:solidFill>
              <a:latin typeface="+mn-lt"/>
              <a:ea typeface="+mn-ea"/>
              <a:cs typeface="+mn-cs"/>
            </a:rPr>
            <a:t>Business models are all about what-if questions.</a:t>
          </a:r>
          <a:r>
            <a:rPr lang="en-US" sz="1100" baseline="0">
              <a:solidFill>
                <a:schemeClr val="dk1"/>
              </a:solidFill>
              <a:latin typeface="+mn-lt"/>
              <a:ea typeface="+mn-ea"/>
              <a:cs typeface="+mn-cs"/>
            </a:rPr>
            <a:t> What would happen to profit if our unit cost increased by x%? What would happen to our sales if our competitor's production decreased by y%? And so on. Data tables are perfect for answering these types of questions in a systematic way, and they are surprisingly easy to create. Therefore, it is always surprising to me that so few business students (and business employees) are aware of data tables. This is a very valuable skill, so make sure you learn it!</a:t>
          </a:r>
          <a:r>
            <a:rPr lang="en-US" sz="1100" i="0" baseline="0">
              <a:solidFill>
                <a:schemeClr val="dk1"/>
              </a:solidFill>
              <a:latin typeface="+mn-lt"/>
              <a:ea typeface="+mn-ea"/>
              <a:cs typeface="+mn-cs"/>
            </a:rPr>
            <a:t> </a:t>
          </a:r>
          <a:endParaRPr lang="en-US" sz="1100">
            <a:solidFill>
              <a:schemeClr val="dk1"/>
            </a:solidFill>
            <a:latin typeface="+mn-lt"/>
            <a:ea typeface="+mn-ea"/>
            <a:cs typeface="+mn-cs"/>
          </a:endParaRPr>
        </a:p>
      </xdr:txBody>
    </xdr:sp>
    <xdr:clientData/>
  </xdr:twoCellAnchor>
  <xdr:twoCellAnchor>
    <xdr:from>
      <xdr:col>1</xdr:col>
      <xdr:colOff>0</xdr:colOff>
      <xdr:row>15</xdr:row>
      <xdr:rowOff>190499</xdr:rowOff>
    </xdr:from>
    <xdr:to>
      <xdr:col>9</xdr:col>
      <xdr:colOff>606425</xdr:colOff>
      <xdr:row>32</xdr:row>
      <xdr:rowOff>38100</xdr:rowOff>
    </xdr:to>
    <xdr:sp macro="" textlink="">
      <xdr:nvSpPr>
        <xdr:cNvPr id="4" name="TextBox 3"/>
        <xdr:cNvSpPr txBox="1"/>
      </xdr:nvSpPr>
      <xdr:spPr>
        <a:xfrm>
          <a:off x="609600" y="3047999"/>
          <a:ext cx="5483225" cy="30861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aseline="0">
              <a:solidFill>
                <a:schemeClr val="dk1"/>
              </a:solidFill>
              <a:latin typeface="+mn-lt"/>
              <a:ea typeface="+mn-ea"/>
              <a:cs typeface="+mn-cs"/>
            </a:rPr>
            <a:t>Some data tables are very long (many rows), and each value might require the recalculation of a complex business model, so the recalculation of the entire data table might take a while, several seconds or even minutes. By default, this recalculation occurs every time </a:t>
          </a:r>
          <a:r>
            <a:rPr lang="en-US" sz="1100" i="1" baseline="0">
              <a:solidFill>
                <a:schemeClr val="dk1"/>
              </a:solidFill>
              <a:latin typeface="+mn-lt"/>
              <a:ea typeface="+mn-ea"/>
              <a:cs typeface="+mn-cs"/>
            </a:rPr>
            <a:t>anything </a:t>
          </a:r>
          <a:r>
            <a:rPr lang="en-US" sz="1100" i="0" baseline="0">
              <a:solidFill>
                <a:schemeClr val="dk1"/>
              </a:solidFill>
              <a:latin typeface="+mn-lt"/>
              <a:ea typeface="+mn-ea"/>
              <a:cs typeface="+mn-cs"/>
            </a:rPr>
            <a:t>in the spreadsheet changes. So you could be waiting and waiting for many data table recalculations. For this reason, there is an Excel calculation setting you can change. </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change the calculation setting:</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Click on the Office button, then Excel Options, then on Formulas. There you can change the Calculation mode from Automatic to Automatic except for data tables (see to the right). </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With this setting, a data table will not recalculate until you want it to. You can force it to recalculate by pressing the Recalc (F9) key.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By the way, there is one other calculation setting you will see, Manual. With this setting, </a:t>
          </a:r>
          <a:r>
            <a:rPr lang="en-US" sz="1100" i="1" baseline="0">
              <a:solidFill>
                <a:schemeClr val="dk1"/>
              </a:solidFill>
              <a:latin typeface="+mn-lt"/>
              <a:ea typeface="+mn-ea"/>
              <a:cs typeface="+mn-cs"/>
            </a:rPr>
            <a:t>nothing </a:t>
          </a:r>
          <a:r>
            <a:rPr lang="en-US" sz="1100" i="0" baseline="0">
              <a:solidFill>
                <a:schemeClr val="dk1"/>
              </a:solidFill>
              <a:latin typeface="+mn-lt"/>
              <a:ea typeface="+mn-ea"/>
              <a:cs typeface="+mn-cs"/>
            </a:rPr>
            <a:t>recalculates until you press the F9 key. It's hard to think of a time you would need this setting, except maybe to mess with your colleagues's minds!</a:t>
          </a:r>
          <a:endParaRPr lang="en-US" sz="1100">
            <a:solidFill>
              <a:schemeClr val="dk1"/>
            </a:solidFill>
            <a:latin typeface="+mn-lt"/>
            <a:ea typeface="+mn-ea"/>
            <a:cs typeface="+mn-cs"/>
          </a:endParaRPr>
        </a:p>
      </xdr:txBody>
    </xdr:sp>
    <xdr:clientData/>
  </xdr:twoCellAnchor>
  <xdr:twoCellAnchor editAs="oneCell">
    <xdr:from>
      <xdr:col>10</xdr:col>
      <xdr:colOff>609599</xdr:colOff>
      <xdr:row>16</xdr:row>
      <xdr:rowOff>1</xdr:rowOff>
    </xdr:from>
    <xdr:to>
      <xdr:col>19</xdr:col>
      <xdr:colOff>21146</xdr:colOff>
      <xdr:row>24</xdr:row>
      <xdr:rowOff>9525</xdr:rowOff>
    </xdr:to>
    <xdr:pic>
      <xdr:nvPicPr>
        <xdr:cNvPr id="34817" name="Picture 1" descr="C:\Documents and Settings\Chris Albright\Desktop\RecalcOptions.gif"/>
        <xdr:cNvPicPr>
          <a:picLocks noChangeAspect="1" noChangeArrowheads="1"/>
        </xdr:cNvPicPr>
      </xdr:nvPicPr>
      <xdr:blipFill>
        <a:blip xmlns:r="http://schemas.openxmlformats.org/officeDocument/2006/relationships" r:embed="rId1" cstate="print"/>
        <a:srcRect/>
        <a:stretch>
          <a:fillRect/>
        </a:stretch>
      </xdr:blipFill>
      <xdr:spPr bwMode="auto">
        <a:xfrm>
          <a:off x="6705599" y="3048001"/>
          <a:ext cx="4897947" cy="1533524"/>
        </a:xfrm>
        <a:prstGeom prst="rect">
          <a:avLst/>
        </a:prstGeom>
        <a:noFill/>
      </xdr:spPr>
    </xdr:pic>
    <xdr:clientData/>
  </xdr:twoCellAnchor>
  <xdr:twoCellAnchor>
    <xdr:from>
      <xdr:col>0</xdr:col>
      <xdr:colOff>0</xdr:colOff>
      <xdr:row>36</xdr:row>
      <xdr:rowOff>0</xdr:rowOff>
    </xdr:from>
    <xdr:to>
      <xdr:col>18</xdr:col>
      <xdr:colOff>523874</xdr:colOff>
      <xdr:row>38</xdr:row>
      <xdr:rowOff>161925</xdr:rowOff>
    </xdr:to>
    <xdr:sp macro="" textlink="">
      <xdr:nvSpPr>
        <xdr:cNvPr id="5" name="Rounded Rectangle 4">
          <a:hlinkClick xmlns:r="http://schemas.openxmlformats.org/officeDocument/2006/relationships" r:id="rId2"/>
        </xdr:cNvPr>
        <xdr:cNvSpPr/>
      </xdr:nvSpPr>
      <xdr:spPr>
        <a:xfrm>
          <a:off x="0" y="6858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34</xdr:row>
      <xdr:rowOff>152400</xdr:rowOff>
    </xdr:to>
    <xdr:sp macro="" textlink="">
      <xdr:nvSpPr>
        <xdr:cNvPr id="2" name="TextBox 1"/>
        <xdr:cNvSpPr txBox="1"/>
      </xdr:nvSpPr>
      <xdr:spPr>
        <a:xfrm>
          <a:off x="609600" y="381000"/>
          <a:ext cx="5483225" cy="62484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 one-way data table lets you see how one or more selected outputs change</a:t>
          </a:r>
          <a:r>
            <a:rPr lang="en-US" sz="1100" baseline="0">
              <a:solidFill>
                <a:schemeClr val="dk1"/>
              </a:solidFill>
              <a:latin typeface="+mn-lt"/>
              <a:ea typeface="+mn-ea"/>
              <a:cs typeface="+mn-cs"/>
            </a:rPr>
            <a:t> as a </a:t>
          </a:r>
          <a:r>
            <a:rPr lang="en-US" sz="1100" i="1" baseline="0">
              <a:solidFill>
                <a:schemeClr val="dk1"/>
              </a:solidFill>
              <a:latin typeface="+mn-lt"/>
              <a:ea typeface="+mn-ea"/>
              <a:cs typeface="+mn-cs"/>
            </a:rPr>
            <a:t>single </a:t>
          </a:r>
          <a:r>
            <a:rPr lang="en-US" sz="1100" i="0" baseline="0">
              <a:solidFill>
                <a:schemeClr val="dk1"/>
              </a:solidFill>
              <a:latin typeface="+mn-lt"/>
              <a:ea typeface="+mn-ea"/>
              <a:cs typeface="+mn-cs"/>
            </a:rPr>
            <a:t>input varies over some range.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illustrate, suppose Mr. Jones buys a new car for $20,000, makes a $5,000 down payment, and finances the remaining amount over the next 36 months at a 6.5% annual interest rate. There are at least two outputs that might be of interest: the monthly payment and the total interest paid through the duration of the loan. These are affected by the four inputs in blue to the right.</a:t>
          </a:r>
        </a:p>
        <a:p>
          <a:endParaRPr lang="en-US" sz="1100">
            <a:solidFill>
              <a:schemeClr val="dk1"/>
            </a:solidFill>
            <a:latin typeface="+mn-lt"/>
            <a:ea typeface="+mn-ea"/>
            <a:cs typeface="+mn-cs"/>
          </a:endParaRPr>
        </a:p>
        <a:p>
          <a:r>
            <a:rPr lang="en-US" sz="1100">
              <a:solidFill>
                <a:schemeClr val="dk1"/>
              </a:solidFill>
              <a:latin typeface="+mn-lt"/>
              <a:ea typeface="+mn-ea"/>
              <a:cs typeface="+mn-cs"/>
            </a:rPr>
            <a:t>Let’s first look at a simple one-way data table, which illustrates how a </a:t>
          </a:r>
          <a:r>
            <a:rPr lang="en-US" sz="1100" i="1">
              <a:solidFill>
                <a:schemeClr val="dk1"/>
              </a:solidFill>
              <a:latin typeface="+mn-lt"/>
              <a:ea typeface="+mn-ea"/>
              <a:cs typeface="+mn-cs"/>
            </a:rPr>
            <a:t>single</a:t>
          </a:r>
          <a:r>
            <a:rPr lang="en-US" sz="1100">
              <a:solidFill>
                <a:schemeClr val="dk1"/>
              </a:solidFill>
              <a:latin typeface="+mn-lt"/>
              <a:ea typeface="+mn-ea"/>
              <a:cs typeface="+mn-cs"/>
            </a:rPr>
            <a:t> output, monthly payment, varies as the annual interest rate varies. This is shown in the example to the right.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create the table in columns O and P (which I already did):</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a link for the output in cell P5. Specifically, because the monthly payment was calculated with the PMT function in cell M9, enter the formula </a:t>
          </a:r>
          <a:r>
            <a:rPr lang="en-US" sz="1100" b="1">
              <a:solidFill>
                <a:schemeClr val="dk1"/>
              </a:solidFill>
              <a:latin typeface="+mn-lt"/>
              <a:ea typeface="+mn-ea"/>
              <a:cs typeface="+mn-cs"/>
            </a:rPr>
            <a:t>=M9</a:t>
          </a:r>
          <a:r>
            <a:rPr lang="en-US" sz="1100">
              <a:solidFill>
                <a:schemeClr val="dk1"/>
              </a:solidFill>
              <a:latin typeface="+mn-lt"/>
              <a:ea typeface="+mn-ea"/>
              <a:cs typeface="+mn-cs"/>
            </a:rPr>
            <a:t> in cell P5. Then, starting in cell O6, enter any sequence of interest rates. Select the entire table—the range O5:P10. Next, select the Data tab, and in the Data Tools group, select Data Table from the What-If Analysis dropdown (see top screenshot to the right). Finally, enter M6, the interest rate cell, as the column input cell. There is no row input cell, so leave it blank</a:t>
          </a:r>
          <a:r>
            <a:rPr lang="en-US" sz="1100" baseline="0">
              <a:solidFill>
                <a:schemeClr val="dk1"/>
              </a:solidFill>
              <a:latin typeface="+mn-lt"/>
              <a:ea typeface="+mn-ea"/>
              <a:cs typeface="+mn-cs"/>
            </a:rPr>
            <a:t> (see bottom screenshot to the right)</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It is important to understand </a:t>
          </a:r>
          <a:r>
            <a:rPr lang="en-US" sz="1100" i="1">
              <a:solidFill>
                <a:schemeClr val="dk1"/>
              </a:solidFill>
              <a:latin typeface="+mn-lt"/>
              <a:ea typeface="+mn-ea"/>
              <a:cs typeface="+mn-cs"/>
            </a:rPr>
            <a:t>exactly </a:t>
          </a:r>
          <a:r>
            <a:rPr lang="en-US" sz="1100">
              <a:solidFill>
                <a:schemeClr val="dk1"/>
              </a:solidFill>
              <a:latin typeface="+mn-lt"/>
              <a:ea typeface="+mn-ea"/>
              <a:cs typeface="+mn-cs"/>
            </a:rPr>
            <a:t>what happens when you do this, so read this paragraph several times until it sinks in. Excel takes each interest rate in column O, substitutes it into the column input cell you designated (cell M6), recalculates the formula in cell M9 with this new interest rate (and hence the link in cell P5, the one I colored gray for emphasis), and records the answer in the data table. You use a </a:t>
          </a:r>
          <a:r>
            <a:rPr lang="en-US" sz="1100" i="1">
              <a:solidFill>
                <a:schemeClr val="dk1"/>
              </a:solidFill>
              <a:latin typeface="+mn-lt"/>
              <a:ea typeface="+mn-ea"/>
              <a:cs typeface="+mn-cs"/>
            </a:rPr>
            <a:t>column</a:t>
          </a:r>
          <a:r>
            <a:rPr lang="en-US" sz="1100">
              <a:solidFill>
                <a:schemeClr val="dk1"/>
              </a:solidFill>
              <a:latin typeface="+mn-lt"/>
              <a:ea typeface="+mn-ea"/>
              <a:cs typeface="+mn-cs"/>
            </a:rPr>
            <a:t> input cell because the possible values of the input (the interest rates) are listed in a column.</a:t>
          </a:r>
        </a:p>
        <a:p>
          <a:endParaRPr lang="en-US" sz="1100">
            <a:solidFill>
              <a:schemeClr val="dk1"/>
            </a:solidFill>
            <a:latin typeface="+mn-lt"/>
            <a:ea typeface="+mn-ea"/>
            <a:cs typeface="+mn-cs"/>
          </a:endParaRPr>
        </a:p>
        <a:p>
          <a:r>
            <a:rPr lang="en-US" sz="1100">
              <a:solidFill>
                <a:schemeClr val="dk1"/>
              </a:solidFill>
              <a:latin typeface="+mn-lt"/>
              <a:ea typeface="+mn-ea"/>
              <a:cs typeface="+mn-cs"/>
            </a:rPr>
            <a:t>You can tell you have a data</a:t>
          </a:r>
          <a:r>
            <a:rPr lang="en-US" sz="1100" baseline="0">
              <a:solidFill>
                <a:schemeClr val="dk1"/>
              </a:solidFill>
              <a:latin typeface="+mn-lt"/>
              <a:ea typeface="+mn-ea"/>
              <a:cs typeface="+mn-cs"/>
            </a:rPr>
            <a:t> table by looking at any of the "answer" cells, such as cell P6. It contains a formula </a:t>
          </a:r>
          <a:r>
            <a:rPr lang="en-US" sz="1100" b="1" baseline="0">
              <a:solidFill>
                <a:schemeClr val="dk1"/>
              </a:solidFill>
              <a:latin typeface="+mn-lt"/>
              <a:ea typeface="+mn-ea"/>
              <a:cs typeface="+mn-cs"/>
            </a:rPr>
            <a:t>=TABLE(,M6)</a:t>
          </a:r>
          <a:r>
            <a:rPr lang="en-US" sz="1100" b="0" baseline="0">
              <a:solidFill>
                <a:schemeClr val="dk1"/>
              </a:solidFill>
              <a:latin typeface="+mn-lt"/>
              <a:ea typeface="+mn-ea"/>
              <a:cs typeface="+mn-cs"/>
            </a:rPr>
            <a:t>, surrounded by curly brackets. The part inside the parentheses shows the row and column input cells, the first of which is blank in this example. The curly brackets indicate that this is an </a:t>
          </a:r>
          <a:r>
            <a:rPr lang="en-US" sz="1100" b="0" i="1" baseline="0">
              <a:solidFill>
                <a:schemeClr val="dk1"/>
              </a:solidFill>
              <a:latin typeface="+mn-lt"/>
              <a:ea typeface="+mn-ea"/>
              <a:cs typeface="+mn-cs"/>
            </a:rPr>
            <a:t>array </a:t>
          </a:r>
          <a:r>
            <a:rPr lang="en-US" sz="1100" b="0" i="0" baseline="0">
              <a:solidFill>
                <a:schemeClr val="dk1"/>
              </a:solidFill>
              <a:latin typeface="+mn-lt"/>
              <a:ea typeface="+mn-ea"/>
              <a:cs typeface="+mn-cs"/>
            </a:rPr>
            <a:t>formula. Essentially, this means that it is entered  in all of the answer cells of the data table at once, as a group. You never need to enter this formula; you create the table as explained above. However, the formula documents what the answer range contains.</a:t>
          </a:r>
          <a:endParaRPr lang="en-US" sz="1100" b="1">
            <a:solidFill>
              <a:schemeClr val="dk1"/>
            </a:solidFill>
            <a:latin typeface="+mn-lt"/>
            <a:ea typeface="+mn-ea"/>
            <a:cs typeface="+mn-cs"/>
          </a:endParaRPr>
        </a:p>
      </xdr:txBody>
    </xdr:sp>
    <xdr:clientData/>
  </xdr:twoCellAnchor>
  <xdr:twoCellAnchor>
    <xdr:from>
      <xdr:col>1</xdr:col>
      <xdr:colOff>9525</xdr:colOff>
      <xdr:row>36</xdr:row>
      <xdr:rowOff>0</xdr:rowOff>
    </xdr:from>
    <xdr:to>
      <xdr:col>10</xdr:col>
      <xdr:colOff>6350</xdr:colOff>
      <xdr:row>40</xdr:row>
      <xdr:rowOff>133350</xdr:rowOff>
    </xdr:to>
    <xdr:sp macro="" textlink="">
      <xdr:nvSpPr>
        <xdr:cNvPr id="5" name="TextBox 4"/>
        <xdr:cNvSpPr txBox="1"/>
      </xdr:nvSpPr>
      <xdr:spPr>
        <a:xfrm>
          <a:off x="619125" y="6858000"/>
          <a:ext cx="5483225" cy="895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It is also possible to capture </a:t>
          </a:r>
          <a:r>
            <a:rPr lang="en-US" sz="1100" i="1">
              <a:solidFill>
                <a:schemeClr val="dk1"/>
              </a:solidFill>
              <a:latin typeface="+mn-lt"/>
              <a:ea typeface="+mn-ea"/>
              <a:cs typeface="+mn-cs"/>
            </a:rPr>
            <a:t>multiple</a:t>
          </a:r>
          <a:r>
            <a:rPr lang="en-US" sz="1100">
              <a:solidFill>
                <a:schemeClr val="dk1"/>
              </a:solidFill>
              <a:latin typeface="+mn-lt"/>
              <a:ea typeface="+mn-ea"/>
              <a:cs typeface="+mn-cs"/>
            </a:rPr>
            <a:t> outputs in a one-way data table. An example appears to the right, where the single input is still the interest rate, but there are two outputs: monthly payment and total interest paid. This table is formed exactly as before except that the table range is now O39:Q44.</a:t>
          </a:r>
          <a:endParaRPr lang="en-US"/>
        </a:p>
      </xdr:txBody>
    </xdr:sp>
    <xdr:clientData/>
  </xdr:twoCellAnchor>
  <xdr:twoCellAnchor>
    <xdr:from>
      <xdr:col>0</xdr:col>
      <xdr:colOff>600075</xdr:colOff>
      <xdr:row>45</xdr:row>
      <xdr:rowOff>180974</xdr:rowOff>
    </xdr:from>
    <xdr:to>
      <xdr:col>9</xdr:col>
      <xdr:colOff>596900</xdr:colOff>
      <xdr:row>54</xdr:row>
      <xdr:rowOff>171449</xdr:rowOff>
    </xdr:to>
    <xdr:sp macro="" textlink="">
      <xdr:nvSpPr>
        <xdr:cNvPr id="6" name="TextBox 5"/>
        <xdr:cNvSpPr txBox="1"/>
      </xdr:nvSpPr>
      <xdr:spPr>
        <a:xfrm>
          <a:off x="600075" y="8753474"/>
          <a:ext cx="5483225" cy="17049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Create a one-way data table that shows the monthly payments and the total interest paid for each term (value in cell M51) from 12 to 48 in increments of 12. (Scroll to the right for the answer.)</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Try it again! Delete the data table you just created. Next, change the calculation setting from Automatic to Automatic</a:t>
          </a:r>
          <a:r>
            <a:rPr lang="en-US" sz="1100" b="0" baseline="0">
              <a:solidFill>
                <a:schemeClr val="dk1"/>
              </a:solidFill>
              <a:latin typeface="+mn-lt"/>
              <a:ea typeface="+mn-ea"/>
              <a:cs typeface="+mn-cs"/>
            </a:rPr>
            <a:t> except for data tables, as explained on the previous worksheet. Create the data table again. You should see the same value through the table. Press the F9 key to get the right answers. Then go back and change the calculation setting to Automatic.</a:t>
          </a:r>
          <a:endParaRPr lang="en-US" sz="1100" b="0">
            <a:solidFill>
              <a:schemeClr val="dk1"/>
            </a:solidFill>
            <a:latin typeface="+mn-lt"/>
            <a:ea typeface="+mn-ea"/>
            <a:cs typeface="+mn-cs"/>
          </a:endParaRPr>
        </a:p>
      </xdr:txBody>
    </xdr:sp>
    <xdr:clientData/>
  </xdr:twoCellAnchor>
  <xdr:twoCellAnchor editAs="oneCell">
    <xdr:from>
      <xdr:col>11</xdr:col>
      <xdr:colOff>0</xdr:colOff>
      <xdr:row>12</xdr:row>
      <xdr:rowOff>0</xdr:rowOff>
    </xdr:from>
    <xdr:to>
      <xdr:col>15</xdr:col>
      <xdr:colOff>495300</xdr:colOff>
      <xdr:row>19</xdr:row>
      <xdr:rowOff>19050</xdr:rowOff>
    </xdr:to>
    <xdr:pic>
      <xdr:nvPicPr>
        <xdr:cNvPr id="35841" name="Picture 1" descr="C:\Documents and Settings\Chris Albright\Desktop\WhatIf.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2286000"/>
          <a:ext cx="3895725" cy="1352550"/>
        </a:xfrm>
        <a:prstGeom prst="rect">
          <a:avLst/>
        </a:prstGeom>
        <a:noFill/>
      </xdr:spPr>
    </xdr:pic>
    <xdr:clientData/>
  </xdr:twoCellAnchor>
  <xdr:twoCellAnchor editAs="oneCell">
    <xdr:from>
      <xdr:col>11</xdr:col>
      <xdr:colOff>0</xdr:colOff>
      <xdr:row>22</xdr:row>
      <xdr:rowOff>0</xdr:rowOff>
    </xdr:from>
    <xdr:to>
      <xdr:col>13</xdr:col>
      <xdr:colOff>38100</xdr:colOff>
      <xdr:row>28</xdr:row>
      <xdr:rowOff>28575</xdr:rowOff>
    </xdr:to>
    <xdr:pic>
      <xdr:nvPicPr>
        <xdr:cNvPr id="35842" name="Picture 2" descr="C:\Documents and Settings\Chris Albright\Desktop\DataTable1.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4191000"/>
          <a:ext cx="2028825" cy="1171575"/>
        </a:xfrm>
        <a:prstGeom prst="rect">
          <a:avLst/>
        </a:prstGeom>
        <a:noFill/>
      </xdr:spPr>
    </xdr:pic>
    <xdr:clientData/>
  </xdr:twoCellAnchor>
  <xdr:twoCellAnchor>
    <xdr:from>
      <xdr:col>0</xdr:col>
      <xdr:colOff>0</xdr:colOff>
      <xdr:row>57</xdr:row>
      <xdr:rowOff>0</xdr:rowOff>
    </xdr:from>
    <xdr:to>
      <xdr:col>16</xdr:col>
      <xdr:colOff>266699</xdr:colOff>
      <xdr:row>59</xdr:row>
      <xdr:rowOff>161925</xdr:rowOff>
    </xdr:to>
    <xdr:sp macro="" textlink="">
      <xdr:nvSpPr>
        <xdr:cNvPr id="7" name="Rounded Rectangle 6">
          <a:hlinkClick xmlns:r="http://schemas.openxmlformats.org/officeDocument/2006/relationships" r:id="rId3"/>
        </xdr:cNvPr>
        <xdr:cNvSpPr/>
      </xdr:nvSpPr>
      <xdr:spPr>
        <a:xfrm>
          <a:off x="0" y="10858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21</xdr:row>
      <xdr:rowOff>180975</xdr:rowOff>
    </xdr:to>
    <xdr:sp macro="" textlink="">
      <xdr:nvSpPr>
        <xdr:cNvPr id="2" name="TextBox 1"/>
        <xdr:cNvSpPr txBox="1"/>
      </xdr:nvSpPr>
      <xdr:spPr>
        <a:xfrm>
          <a:off x="609600" y="381000"/>
          <a:ext cx="5483225" cy="38004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Two-way tables allow you to vary </a:t>
          </a:r>
          <a:r>
            <a:rPr lang="en-US" sz="1100" i="1">
              <a:solidFill>
                <a:schemeClr val="dk1"/>
              </a:solidFill>
              <a:latin typeface="+mn-lt"/>
              <a:ea typeface="+mn-ea"/>
              <a:cs typeface="+mn-cs"/>
            </a:rPr>
            <a:t>two</a:t>
          </a:r>
          <a:r>
            <a:rPr lang="en-US" sz="1100">
              <a:solidFill>
                <a:schemeClr val="dk1"/>
              </a:solidFill>
              <a:latin typeface="+mn-lt"/>
              <a:ea typeface="+mn-ea"/>
              <a:cs typeface="+mn-cs"/>
            </a:rPr>
            <a:t> inputs, one along a row and one along a column, and capture a </a:t>
          </a:r>
          <a:r>
            <a:rPr lang="en-US" sz="1100" i="1">
              <a:solidFill>
                <a:schemeClr val="dk1"/>
              </a:solidFill>
              <a:latin typeface="+mn-lt"/>
              <a:ea typeface="+mn-ea"/>
              <a:cs typeface="+mn-cs"/>
            </a:rPr>
            <a:t>single</a:t>
          </a:r>
          <a:r>
            <a:rPr lang="en-US" sz="1100">
              <a:solidFill>
                <a:schemeClr val="dk1"/>
              </a:solidFill>
              <a:latin typeface="+mn-lt"/>
              <a:ea typeface="+mn-ea"/>
              <a:cs typeface="+mn-cs"/>
            </a:rPr>
            <a:t> output in the body of the table. The example to the right illustrates this, where the annual interest rate and the amount of the down payment both vary, and the single output is the monthly payment.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create this table (which I already did for you):</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=M9</a:t>
          </a:r>
          <a:r>
            <a:rPr lang="en-US" sz="1100">
              <a:solidFill>
                <a:schemeClr val="dk1"/>
              </a:solidFill>
              <a:latin typeface="+mn-lt"/>
              <a:ea typeface="+mn-ea"/>
              <a:cs typeface="+mn-cs"/>
            </a:rPr>
            <a:t> for the single output in the </a:t>
          </a:r>
          <a:r>
            <a:rPr lang="en-US" sz="1100" i="1">
              <a:solidFill>
                <a:schemeClr val="dk1"/>
              </a:solidFill>
              <a:latin typeface="+mn-lt"/>
              <a:ea typeface="+mn-ea"/>
              <a:cs typeface="+mn-cs"/>
            </a:rPr>
            <a:t>upper left corner</a:t>
          </a:r>
          <a:r>
            <a:rPr lang="en-US" sz="1100">
              <a:solidFill>
                <a:schemeClr val="dk1"/>
              </a:solidFill>
              <a:latin typeface="+mn-lt"/>
              <a:ea typeface="+mn-ea"/>
              <a:cs typeface="+mn-cs"/>
            </a:rPr>
            <a:t>, cell O4, of the data table. (Again, I colored this cell gray for emphasis.) Enter any sequence of down payments to the right of this and any sequence of interest rates below this. Next, select the Data menu, and in the Data Tools group, select Data Table from the What-If Analysis dropdown. Finally, enter M4 as the row input cell, and enter M6 as the column input cell (see to the right).</a:t>
          </a:r>
        </a:p>
        <a:p>
          <a:endParaRPr lang="en-US" sz="1100" b="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As with one-way tables, you can tell you</a:t>
          </a:r>
          <a:r>
            <a:rPr lang="en-US" sz="1100" baseline="0">
              <a:solidFill>
                <a:schemeClr val="dk1"/>
              </a:solidFill>
              <a:latin typeface="+mn-lt"/>
              <a:ea typeface="+mn-ea"/>
              <a:cs typeface="+mn-cs"/>
            </a:rPr>
            <a:t> have a data table by looking at any of the "answer" cells, such as cell P5. Each contains the formula </a:t>
          </a:r>
          <a:r>
            <a:rPr lang="en-US" sz="1100" b="1" baseline="0">
              <a:solidFill>
                <a:schemeClr val="dk1"/>
              </a:solidFill>
              <a:latin typeface="+mn-lt"/>
              <a:ea typeface="+mn-ea"/>
              <a:cs typeface="+mn-cs"/>
            </a:rPr>
            <a:t>=TABLE(M4,M6)</a:t>
          </a:r>
          <a:r>
            <a:rPr lang="en-US" sz="1100" b="0" baseline="0">
              <a:solidFill>
                <a:schemeClr val="dk1"/>
              </a:solidFill>
              <a:latin typeface="+mn-lt"/>
              <a:ea typeface="+mn-ea"/>
              <a:cs typeface="+mn-cs"/>
            </a:rPr>
            <a:t>, surrounded by curly brackets. This formula indicates that M4 is the row input cell and M6 is the column input cell. In words, the values for down payment go across the top </a:t>
          </a:r>
          <a:r>
            <a:rPr lang="en-US" sz="1100" b="0" i="1" baseline="0">
              <a:solidFill>
                <a:schemeClr val="dk1"/>
              </a:solidFill>
              <a:latin typeface="+mn-lt"/>
              <a:ea typeface="+mn-ea"/>
              <a:cs typeface="+mn-cs"/>
            </a:rPr>
            <a:t>row</a:t>
          </a:r>
          <a:r>
            <a:rPr lang="en-US" sz="1100" b="0" baseline="0">
              <a:solidFill>
                <a:schemeClr val="dk1"/>
              </a:solidFill>
              <a:latin typeface="+mn-lt"/>
              <a:ea typeface="+mn-ea"/>
              <a:cs typeface="+mn-cs"/>
            </a:rPr>
            <a:t> of the table, and the values for interest rate go down the left </a:t>
          </a:r>
          <a:r>
            <a:rPr lang="en-US" sz="1100" b="0" i="1" baseline="0">
              <a:solidFill>
                <a:schemeClr val="dk1"/>
              </a:solidFill>
              <a:latin typeface="+mn-lt"/>
              <a:ea typeface="+mn-ea"/>
              <a:cs typeface="+mn-cs"/>
            </a:rPr>
            <a:t>column </a:t>
          </a:r>
          <a:r>
            <a:rPr lang="en-US" sz="1100" b="0" i="0" baseline="0">
              <a:solidFill>
                <a:schemeClr val="dk1"/>
              </a:solidFill>
              <a:latin typeface="+mn-lt"/>
              <a:ea typeface="+mn-ea"/>
              <a:cs typeface="+mn-cs"/>
            </a:rPr>
            <a:t>of the table.</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latin typeface="+mn-lt"/>
              <a:ea typeface="+mn-ea"/>
              <a:cs typeface="+mn-cs"/>
            </a:rPr>
            <a:t>Remember that a two-way data table allows only </a:t>
          </a:r>
          <a:r>
            <a:rPr lang="en-US" sz="1100" b="0" i="1" baseline="0">
              <a:solidFill>
                <a:schemeClr val="dk1"/>
              </a:solidFill>
              <a:latin typeface="+mn-lt"/>
              <a:ea typeface="+mn-ea"/>
              <a:cs typeface="+mn-cs"/>
            </a:rPr>
            <a:t>one </a:t>
          </a:r>
          <a:r>
            <a:rPr lang="en-US" sz="1100" b="0" i="0" baseline="0">
              <a:solidFill>
                <a:schemeClr val="dk1"/>
              </a:solidFill>
              <a:latin typeface="+mn-lt"/>
              <a:ea typeface="+mn-ea"/>
              <a:cs typeface="+mn-cs"/>
            </a:rPr>
            <a:t>output. If you want to analyze multiple outputs, you have to create multiple data tables, one for each output.</a:t>
          </a:r>
          <a:endParaRPr lang="en-US"/>
        </a:p>
      </xdr:txBody>
    </xdr:sp>
    <xdr:clientData/>
  </xdr:twoCellAnchor>
  <xdr:twoCellAnchor>
    <xdr:from>
      <xdr:col>1</xdr:col>
      <xdr:colOff>9525</xdr:colOff>
      <xdr:row>23</xdr:row>
      <xdr:rowOff>9525</xdr:rowOff>
    </xdr:from>
    <xdr:to>
      <xdr:col>10</xdr:col>
      <xdr:colOff>6350</xdr:colOff>
      <xdr:row>27</xdr:row>
      <xdr:rowOff>142875</xdr:rowOff>
    </xdr:to>
    <xdr:sp macro="" textlink="">
      <xdr:nvSpPr>
        <xdr:cNvPr id="3" name="TextBox 2"/>
        <xdr:cNvSpPr txBox="1"/>
      </xdr:nvSpPr>
      <xdr:spPr>
        <a:xfrm>
          <a:off x="619125" y="4391025"/>
          <a:ext cx="5483225" cy="895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Create a two-way data table that shows the total interest paid for each term from 12 to 60 in increments of 12, and each down payment from $4000 to $6000 in increments of $1000. Put down payments along the top, terms along the side. (Scroll to the right for the answer.)</a:t>
          </a:r>
        </a:p>
      </xdr:txBody>
    </xdr:sp>
    <xdr:clientData/>
  </xdr:twoCellAnchor>
  <xdr:twoCellAnchor editAs="oneCell">
    <xdr:from>
      <xdr:col>11</xdr:col>
      <xdr:colOff>0</xdr:colOff>
      <xdr:row>11</xdr:row>
      <xdr:rowOff>0</xdr:rowOff>
    </xdr:from>
    <xdr:to>
      <xdr:col>13</xdr:col>
      <xdr:colOff>38100</xdr:colOff>
      <xdr:row>17</xdr:row>
      <xdr:rowOff>28575</xdr:rowOff>
    </xdr:to>
    <xdr:pic>
      <xdr:nvPicPr>
        <xdr:cNvPr id="36865" name="Picture 1" descr="C:\Documents and Settings\Chris Albright\Desktop\DataTable2.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2095500"/>
          <a:ext cx="2028825" cy="1171575"/>
        </a:xfrm>
        <a:prstGeom prst="rect">
          <a:avLst/>
        </a:prstGeom>
        <a:noFill/>
      </xdr:spPr>
    </xdr:pic>
    <xdr:clientData/>
  </xdr:twoCellAnchor>
  <xdr:twoCellAnchor>
    <xdr:from>
      <xdr:col>0</xdr:col>
      <xdr:colOff>0</xdr:colOff>
      <xdr:row>33</xdr:row>
      <xdr:rowOff>0</xdr:rowOff>
    </xdr:from>
    <xdr:to>
      <xdr:col>17</xdr:col>
      <xdr:colOff>361949</xdr:colOff>
      <xdr:row>35</xdr:row>
      <xdr:rowOff>161925</xdr:rowOff>
    </xdr:to>
    <xdr:sp macro="" textlink="">
      <xdr:nvSpPr>
        <xdr:cNvPr id="5" name="Rounded Rectangle 4">
          <a:hlinkClick xmlns:r="http://schemas.openxmlformats.org/officeDocument/2006/relationships" r:id="rId2"/>
        </xdr:cNvPr>
        <xdr:cNvSpPr/>
      </xdr:nvSpPr>
      <xdr:spPr>
        <a:xfrm>
          <a:off x="0" y="6286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absolute">
    <xdr:from>
      <xdr:col>1</xdr:col>
      <xdr:colOff>0</xdr:colOff>
      <xdr:row>1</xdr:row>
      <xdr:rowOff>190497</xdr:rowOff>
    </xdr:from>
    <xdr:to>
      <xdr:col>9</xdr:col>
      <xdr:colOff>606425</xdr:colOff>
      <xdr:row>12</xdr:row>
      <xdr:rowOff>152400</xdr:rowOff>
    </xdr:to>
    <xdr:sp macro="" textlink="">
      <xdr:nvSpPr>
        <xdr:cNvPr id="2" name="TextBox 1"/>
        <xdr:cNvSpPr txBox="1"/>
      </xdr:nvSpPr>
      <xdr:spPr>
        <a:xfrm>
          <a:off x="609600" y="380997"/>
          <a:ext cx="5483225" cy="2057403"/>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It</a:t>
          </a:r>
          <a:r>
            <a:rPr lang="en-US" sz="1100" baseline="0">
              <a:solidFill>
                <a:schemeClr val="dk1"/>
              </a:solidFill>
              <a:latin typeface="+mn-lt"/>
              <a:ea typeface="+mn-ea"/>
              <a:cs typeface="+mn-cs"/>
            </a:rPr>
            <a:t> is very common to work with "data sets" in Excel, where a data set is typically arranged in a rectangular range with "observations" in the rows, "attributes" in the columns, and attribute names in the top row. (Attributes are also called variables or fields.) A typical data set appears to the right. Each row is an observation on some person, and each column is lists an attribute about the people.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Excel users have worked with data sets for years, and for several versions of Excel, they were known somewhat informally as "lists." But in Excel 2007, they gained much more prominence and became known as "tables." This was a much needed change. You can do so many useful tasks with the new tables that you either couldn't do before or could do only with extra work. Now these tasks are easy.</a:t>
          </a:r>
        </a:p>
        <a:p>
          <a:endParaRPr lang="en-US" sz="1100" baseline="0">
            <a:solidFill>
              <a:schemeClr val="dk1"/>
            </a:solidFill>
            <a:latin typeface="+mn-lt"/>
            <a:ea typeface="+mn-ea"/>
            <a:cs typeface="+mn-cs"/>
          </a:endParaRPr>
        </a:p>
      </xdr:txBody>
    </xdr:sp>
    <xdr:clientData/>
  </xdr:twoCellAnchor>
  <xdr:twoCellAnchor editAs="absolute">
    <xdr:from>
      <xdr:col>1</xdr:col>
      <xdr:colOff>0</xdr:colOff>
      <xdr:row>14</xdr:row>
      <xdr:rowOff>0</xdr:rowOff>
    </xdr:from>
    <xdr:to>
      <xdr:col>9</xdr:col>
      <xdr:colOff>606425</xdr:colOff>
      <xdr:row>32</xdr:row>
      <xdr:rowOff>28575</xdr:rowOff>
    </xdr:to>
    <xdr:sp macro="" textlink="">
      <xdr:nvSpPr>
        <xdr:cNvPr id="5" name="TextBox 4"/>
        <xdr:cNvSpPr txBox="1"/>
      </xdr:nvSpPr>
      <xdr:spPr>
        <a:xfrm>
          <a:off x="609600" y="2676522"/>
          <a:ext cx="5483225" cy="3448053"/>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aseline="0">
              <a:solidFill>
                <a:schemeClr val="dk1"/>
              </a:solidFill>
              <a:latin typeface="+mn-lt"/>
              <a:ea typeface="+mn-ea"/>
              <a:cs typeface="+mn-cs"/>
            </a:rPr>
            <a:t>It is not enough to have a rectangular range of data to apply the new tools. You must </a:t>
          </a:r>
          <a:r>
            <a:rPr lang="en-US" sz="1100" i="1" baseline="0">
              <a:solidFill>
                <a:schemeClr val="dk1"/>
              </a:solidFill>
              <a:latin typeface="+mn-lt"/>
              <a:ea typeface="+mn-ea"/>
              <a:cs typeface="+mn-cs"/>
            </a:rPr>
            <a:t>designate </a:t>
          </a:r>
          <a:r>
            <a:rPr lang="en-US" sz="1100" i="0" baseline="0">
              <a:solidFill>
                <a:schemeClr val="dk1"/>
              </a:solidFill>
              <a:latin typeface="+mn-lt"/>
              <a:ea typeface="+mn-ea"/>
              <a:cs typeface="+mn-cs"/>
            </a:rPr>
            <a:t>the range as a table. There are two ways to do this, both equally easy. For each, make sure your cursor is somewhere (anywhere) in the table. Then:</a:t>
          </a:r>
          <a:endParaRPr lang="en-US"/>
        </a:p>
        <a:p>
          <a:pPr fontAlgn="base"/>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1. Click on Table toward the left of the Insert ribbon, or</a:t>
          </a:r>
          <a:endParaRPr lang="en-US"/>
        </a:p>
        <a:p>
          <a:r>
            <a:rPr lang="en-US" sz="1100" i="0" baseline="0">
              <a:solidFill>
                <a:schemeClr val="dk1"/>
              </a:solidFill>
              <a:latin typeface="+mn-lt"/>
              <a:ea typeface="+mn-ea"/>
              <a:cs typeface="+mn-cs"/>
            </a:rPr>
            <a:t>2. Click on Format as Table on the Home ribbon and choose any of the color styles.</a:t>
          </a:r>
          <a:endParaRPr lang="en-US"/>
        </a:p>
        <a:p>
          <a:pPr fontAlgn="base"/>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Excel guesses that the range "surrounding" the cursor position is the table range, but you can override this guess if necessary.</a:t>
          </a:r>
          <a:endParaRPr lang="en-US"/>
        </a:p>
        <a:p>
          <a:pPr fontAlgn="base"/>
          <a:endParaRPr lang="en-US" sz="1100" i="0" baseline="0">
            <a:solidFill>
              <a:schemeClr val="dk1"/>
            </a:solidFill>
            <a:latin typeface="+mn-lt"/>
            <a:ea typeface="+mn-ea"/>
            <a:cs typeface="+mn-cs"/>
          </a:endParaRPr>
        </a:p>
        <a:p>
          <a:r>
            <a:rPr lang="en-US" sz="1100">
              <a:solidFill>
                <a:schemeClr val="dk1"/>
              </a:solidFill>
              <a:latin typeface="+mn-lt"/>
              <a:ea typeface="+mn-ea"/>
              <a:cs typeface="+mn-cs"/>
            </a:rPr>
            <a:t>Try it! Designate the data set to the right as a table. You will see that the formatting changes, and you will see two other important</a:t>
          </a:r>
          <a:r>
            <a:rPr lang="en-US" sz="1100" baseline="0">
              <a:solidFill>
                <a:schemeClr val="dk1"/>
              </a:solidFill>
              <a:latin typeface="+mn-lt"/>
              <a:ea typeface="+mn-ea"/>
              <a:cs typeface="+mn-cs"/>
            </a:rPr>
            <a:t> changes. First, there is a dropdown arrow next to each attribute name. These are used for sorting and filtering, as discussed below. Second, if your cursor is inside the table, there is a new Table Tools Design tab and corresponding ribbon. It contains the tools for manipulating the table.</a:t>
          </a:r>
          <a:endParaRPr lang="en-US"/>
        </a:p>
        <a:p>
          <a:pPr fontAlgn="base"/>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If you don't want the range to be a table, I suggest that you first select a table style that is "plain" (like a regular worksheet).  Then click on Convert to Range on the Table Tools Design ribbon. The dropdown arrows will disappear. Try this on the table you just created.</a:t>
          </a:r>
          <a:endParaRPr lang="en-US" sz="1100">
            <a:solidFill>
              <a:schemeClr val="dk1"/>
            </a:solidFill>
            <a:latin typeface="+mn-lt"/>
            <a:ea typeface="+mn-ea"/>
            <a:cs typeface="+mn-cs"/>
          </a:endParaRPr>
        </a:p>
      </xdr:txBody>
    </xdr:sp>
    <xdr:clientData/>
  </xdr:twoCellAnchor>
  <xdr:twoCellAnchor editAs="absolute">
    <xdr:from>
      <xdr:col>1</xdr:col>
      <xdr:colOff>0</xdr:colOff>
      <xdr:row>33</xdr:row>
      <xdr:rowOff>9522</xdr:rowOff>
    </xdr:from>
    <xdr:to>
      <xdr:col>9</xdr:col>
      <xdr:colOff>606425</xdr:colOff>
      <xdr:row>47</xdr:row>
      <xdr:rowOff>47625</xdr:rowOff>
    </xdr:to>
    <xdr:sp macro="" textlink="">
      <xdr:nvSpPr>
        <xdr:cNvPr id="6" name="TextBox 5"/>
        <xdr:cNvSpPr txBox="1"/>
      </xdr:nvSpPr>
      <xdr:spPr>
        <a:xfrm>
          <a:off x="609600" y="6296022"/>
          <a:ext cx="5483225" cy="2705103"/>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One of the main uses of tables is filtering,</a:t>
          </a:r>
          <a:r>
            <a:rPr lang="en-US" sz="1100" baseline="0">
              <a:solidFill>
                <a:schemeClr val="dk1"/>
              </a:solidFill>
              <a:latin typeface="+mn-lt"/>
              <a:ea typeface="+mn-ea"/>
              <a:cs typeface="+mn-cs"/>
            </a:rPr>
            <a:t> that is, hiding (but not deleting) rows that don't match various conditions. Filtering is done through the dropdown arrows next to the column headings. I won't even begin to explain all of the options, but with a little bit of experimenting, you should be able to master them in no time. Just remember that they build upon one another. For example, if you filter on Gender so that only males are showing, and you then filter on Children so that only people with at least 2 children are showing, you will see only males with at least 2 children.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Designate the data set to the right as a table if necessary, and then experiment with the filters. Note that there are number filters, text filters, and date filters. Experiment with all of them.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clear a filter, click on the columns dropdown arrow and select the Clear Filter item. To clear all filters, click on the Clear button in the Sort &amp; Filter group on the Home ribbon. (It is also on the Data ribbon.)  Try it now by clearing all your filters.</a:t>
          </a:r>
        </a:p>
        <a:p>
          <a:endParaRPr lang="en-US" sz="1100" baseline="0">
            <a:solidFill>
              <a:schemeClr val="dk1"/>
            </a:solidFill>
            <a:latin typeface="+mn-lt"/>
            <a:ea typeface="+mn-ea"/>
            <a:cs typeface="+mn-cs"/>
          </a:endParaRPr>
        </a:p>
      </xdr:txBody>
    </xdr:sp>
    <xdr:clientData/>
  </xdr:twoCellAnchor>
  <xdr:twoCellAnchor editAs="absolute">
    <xdr:from>
      <xdr:col>1</xdr:col>
      <xdr:colOff>9525</xdr:colOff>
      <xdr:row>48</xdr:row>
      <xdr:rowOff>9522</xdr:rowOff>
    </xdr:from>
    <xdr:to>
      <xdr:col>10</xdr:col>
      <xdr:colOff>6350</xdr:colOff>
      <xdr:row>52</xdr:row>
      <xdr:rowOff>171449</xdr:rowOff>
    </xdr:to>
    <xdr:sp macro="" textlink="">
      <xdr:nvSpPr>
        <xdr:cNvPr id="7" name="TextBox 6"/>
        <xdr:cNvSpPr txBox="1"/>
      </xdr:nvSpPr>
      <xdr:spPr>
        <a:xfrm>
          <a:off x="619125" y="9153522"/>
          <a:ext cx="5483225" cy="92392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aseline="0">
              <a:solidFill>
                <a:schemeClr val="dk1"/>
              </a:solidFill>
              <a:latin typeface="+mn-lt"/>
              <a:ea typeface="+mn-ea"/>
              <a:cs typeface="+mn-cs"/>
            </a:rPr>
            <a:t>You probably noticed that when you clicked on a column dropdown arrow, there are also sorting options. I already discussed sorting in a previous worksheet, and the options here are about the same. If sorting in tables provides any advantages over sorting in regular (non-table) data sets, I haven't noticed them.</a:t>
          </a:r>
        </a:p>
        <a:p>
          <a:endParaRPr lang="en-US" sz="1100" baseline="0">
            <a:solidFill>
              <a:schemeClr val="dk1"/>
            </a:solidFill>
            <a:latin typeface="+mn-lt"/>
            <a:ea typeface="+mn-ea"/>
            <a:cs typeface="+mn-cs"/>
          </a:endParaRPr>
        </a:p>
      </xdr:txBody>
    </xdr:sp>
    <xdr:clientData/>
  </xdr:twoCellAnchor>
  <xdr:twoCellAnchor editAs="absolute">
    <xdr:from>
      <xdr:col>1</xdr:col>
      <xdr:colOff>0</xdr:colOff>
      <xdr:row>53</xdr:row>
      <xdr:rowOff>190496</xdr:rowOff>
    </xdr:from>
    <xdr:to>
      <xdr:col>9</xdr:col>
      <xdr:colOff>606425</xdr:colOff>
      <xdr:row>64</xdr:row>
      <xdr:rowOff>0</xdr:rowOff>
    </xdr:to>
    <xdr:sp macro="" textlink="">
      <xdr:nvSpPr>
        <xdr:cNvPr id="8" name="TextBox 7"/>
        <xdr:cNvSpPr txBox="1"/>
      </xdr:nvSpPr>
      <xdr:spPr>
        <a:xfrm>
          <a:off x="609600" y="10286996"/>
          <a:ext cx="5483225" cy="190500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aseline="0">
              <a:solidFill>
                <a:schemeClr val="dk1"/>
              </a:solidFill>
              <a:latin typeface="+mn-lt"/>
              <a:ea typeface="+mn-ea"/>
              <a:cs typeface="+mn-cs"/>
            </a:rPr>
            <a:t>One important advantage of a table is that you can summarize </a:t>
          </a:r>
          <a:r>
            <a:rPr lang="en-US" sz="1100" i="1" baseline="0">
              <a:solidFill>
                <a:schemeClr val="dk1"/>
              </a:solidFill>
              <a:latin typeface="+mn-lt"/>
              <a:ea typeface="+mn-ea"/>
              <a:cs typeface="+mn-cs"/>
            </a:rPr>
            <a:t>filtered </a:t>
          </a:r>
          <a:r>
            <a:rPr lang="en-US" sz="1100" i="0" baseline="0">
              <a:solidFill>
                <a:schemeClr val="dk1"/>
              </a:solidFill>
              <a:latin typeface="+mn-lt"/>
              <a:ea typeface="+mn-ea"/>
              <a:cs typeface="+mn-cs"/>
            </a:rPr>
            <a:t>data easily. To do so, check the Total Row box on the Table Tools Design ribbon. This generates a "total" row below the table. By default, it shows the sum of the values in the rightmost column. But it gives you many more options. If you click on any cell in the total row, you will see a dropdown list of ways you can summarize the column (count, sum, average, and others). And importantly, if you then filter the data, the summary measures will be only for the filtered data. (This couldn't be done, at least not easily, before Excel 2007.)</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Create a total row fo the table to the right, and show summary measures that seem appropriate. Then filter in some way and see whether the summary measures change.</a:t>
          </a:r>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xdr:txBody>
    </xdr:sp>
    <xdr:clientData/>
  </xdr:twoCellAnchor>
  <xdr:twoCellAnchor editAs="absolute">
    <xdr:from>
      <xdr:col>1</xdr:col>
      <xdr:colOff>9525</xdr:colOff>
      <xdr:row>64</xdr:row>
      <xdr:rowOff>190495</xdr:rowOff>
    </xdr:from>
    <xdr:to>
      <xdr:col>10</xdr:col>
      <xdr:colOff>6350</xdr:colOff>
      <xdr:row>76</xdr:row>
      <xdr:rowOff>142875</xdr:rowOff>
    </xdr:to>
    <xdr:sp macro="" textlink="">
      <xdr:nvSpPr>
        <xdr:cNvPr id="9" name="TextBox 8"/>
        <xdr:cNvSpPr txBox="1"/>
      </xdr:nvSpPr>
      <xdr:spPr>
        <a:xfrm>
          <a:off x="619125" y="12382495"/>
          <a:ext cx="5483225" cy="223838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aseline="0">
              <a:solidFill>
                <a:schemeClr val="dk1"/>
              </a:solidFill>
              <a:latin typeface="+mn-lt"/>
              <a:ea typeface="+mn-ea"/>
              <a:cs typeface="+mn-cs"/>
            </a:rPr>
            <a:t>A feature of tables that business people will love is that they expand automatically as new data is added. For example, suppose you designate the data set to the right as a table. Later you add new products to the right or new monthly sales at the bottom. These will automatically be part of the table. Better yet, if you build a chart from the table, the chart will update automatically to include new data. (The same is true of pivot tables built from tables.)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Designate the data set to the right as a table. Next, highlight the entire table and insert a line chart. By default, you should see a line for each product, with time on the horizontal axis. Now add a couple more months of data at the bottom of the table and add a new product with some reasonable data at the right of the table. The chart should update automatically!</a:t>
          </a:r>
        </a:p>
      </xdr:txBody>
    </xdr:sp>
    <xdr:clientData/>
  </xdr:twoCellAnchor>
  <xdr:twoCellAnchor>
    <xdr:from>
      <xdr:col>0</xdr:col>
      <xdr:colOff>0</xdr:colOff>
      <xdr:row>91</xdr:row>
      <xdr:rowOff>0</xdr:rowOff>
    </xdr:from>
    <xdr:to>
      <xdr:col>17</xdr:col>
      <xdr:colOff>504824</xdr:colOff>
      <xdr:row>93</xdr:row>
      <xdr:rowOff>161925</xdr:rowOff>
    </xdr:to>
    <xdr:sp macro="" textlink="">
      <xdr:nvSpPr>
        <xdr:cNvPr id="10" name="Rounded Rectangle 9">
          <a:hlinkClick xmlns:r="http://schemas.openxmlformats.org/officeDocument/2006/relationships" r:id="rId1"/>
        </xdr:cNvPr>
        <xdr:cNvSpPr/>
      </xdr:nvSpPr>
      <xdr:spPr>
        <a:xfrm>
          <a:off x="0" y="17335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3176</xdr:colOff>
      <xdr:row>1</xdr:row>
      <xdr:rowOff>190499</xdr:rowOff>
    </xdr:from>
    <xdr:to>
      <xdr:col>9</xdr:col>
      <xdr:colOff>600075</xdr:colOff>
      <xdr:row>14</xdr:row>
      <xdr:rowOff>161925</xdr:rowOff>
    </xdr:to>
    <xdr:sp macro="" textlink="">
      <xdr:nvSpPr>
        <xdr:cNvPr id="2" name="TextBox 1"/>
        <xdr:cNvSpPr txBox="1"/>
      </xdr:nvSpPr>
      <xdr:spPr>
        <a:xfrm>
          <a:off x="612776" y="380999"/>
          <a:ext cx="5473699" cy="24479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Some of the most common actions, such as saving and printing, are missing from the ribbons.You can find them by</a:t>
          </a:r>
          <a:r>
            <a:rPr lang="en-US" sz="1100" baseline="0"/>
            <a:t> clicking on the Office button, the multi-colored button at the top left of your screen (or the screen shot to the right). You will see a number of categories, including New, Open, Save, Save As, Print, and others. So if you can't find something on a ribbon, look under the Office button.</a:t>
          </a:r>
        </a:p>
        <a:p>
          <a:endParaRPr lang="en-US" sz="1100" baseline="0"/>
        </a:p>
        <a:p>
          <a:r>
            <a:rPr lang="en-US" sz="1100" baseline="0"/>
            <a:t>Note that there are other options for these common operations. First, old shortcut key combinations such as Ctrl-s for save or Ctrl-p for print still work. Also, you can put your favorite buttons on the QAT, as explained on the next worksheet.</a:t>
          </a:r>
        </a:p>
        <a:p>
          <a:endParaRPr lang="en-US" sz="1100" baseline="0"/>
        </a:p>
        <a:p>
          <a:r>
            <a:rPr lang="en-US" sz="1100" baseline="0"/>
            <a:t>Surprisingly, you won't find a Help option under the Office button, and you won't find it on a ribbon either. But the Help button is always visible as a question mark up in the right corner of the screen. (You can also press the F1 key for help.)</a:t>
          </a:r>
          <a:r>
            <a:rPr lang="en-US" sz="1100"/>
            <a:t>
</a:t>
          </a:r>
        </a:p>
      </xdr:txBody>
    </xdr:sp>
    <xdr:clientData/>
  </xdr:twoCellAnchor>
  <xdr:twoCellAnchor editAs="oneCell">
    <xdr:from>
      <xdr:col>11</xdr:col>
      <xdr:colOff>0</xdr:colOff>
      <xdr:row>2</xdr:row>
      <xdr:rowOff>0</xdr:rowOff>
    </xdr:from>
    <xdr:to>
      <xdr:col>17</xdr:col>
      <xdr:colOff>352425</xdr:colOff>
      <xdr:row>25</xdr:row>
      <xdr:rowOff>133350</xdr:rowOff>
    </xdr:to>
    <xdr:pic>
      <xdr:nvPicPr>
        <xdr:cNvPr id="15361" name="Picture 1" descr="C:\Documents and Settings\Chris Albright\Desktop\OfficeButton.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381000"/>
          <a:ext cx="4010025" cy="4514850"/>
        </a:xfrm>
        <a:prstGeom prst="rect">
          <a:avLst/>
        </a:prstGeom>
        <a:noFill/>
      </xdr:spPr>
    </xdr:pic>
    <xdr:clientData/>
  </xdr:twoCellAnchor>
  <xdr:twoCellAnchor>
    <xdr:from>
      <xdr:col>0</xdr:col>
      <xdr:colOff>0</xdr:colOff>
      <xdr:row>30</xdr:row>
      <xdr:rowOff>0</xdr:rowOff>
    </xdr:from>
    <xdr:to>
      <xdr:col>18</xdr:col>
      <xdr:colOff>523874</xdr:colOff>
      <xdr:row>32</xdr:row>
      <xdr:rowOff>161925</xdr:rowOff>
    </xdr:to>
    <xdr:sp macro="" textlink="">
      <xdr:nvSpPr>
        <xdr:cNvPr id="4" name="Rounded Rectangle 3">
          <a:hlinkClick xmlns:r="http://schemas.openxmlformats.org/officeDocument/2006/relationships" r:id="rId2"/>
        </xdr:cNvPr>
        <xdr:cNvSpPr/>
      </xdr:nvSpPr>
      <xdr:spPr>
        <a:xfrm>
          <a:off x="0" y="5715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0</xdr:colOff>
      <xdr:row>1</xdr:row>
      <xdr:rowOff>190499</xdr:rowOff>
    </xdr:from>
    <xdr:to>
      <xdr:col>9</xdr:col>
      <xdr:colOff>606425</xdr:colOff>
      <xdr:row>19</xdr:row>
      <xdr:rowOff>0</xdr:rowOff>
    </xdr:to>
    <xdr:sp macro="" textlink="">
      <xdr:nvSpPr>
        <xdr:cNvPr id="2" name="TextBox 1"/>
        <xdr:cNvSpPr txBox="1"/>
      </xdr:nvSpPr>
      <xdr:spPr>
        <a:xfrm>
          <a:off x="609600" y="380999"/>
          <a:ext cx="5483225" cy="32385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Pivot tables are a manager's</a:t>
          </a:r>
          <a:r>
            <a:rPr lang="en-US" sz="1100" baseline="0">
              <a:solidFill>
                <a:schemeClr val="dk1"/>
              </a:solidFill>
              <a:latin typeface="+mn-lt"/>
              <a:ea typeface="+mn-ea"/>
              <a:cs typeface="+mn-cs"/>
            </a:rPr>
            <a:t> dream. They allow you "slice and dice" data in a typical data set in all sorts of ways. Essentially, you use pivot tables to break down variables like revenue or items sold by categories, such as by region, by month, by store, and so on.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Pivot tables have been included in Excel since the late 1990s, and each new version has changed them slightly. Then Excel 2007 changed them a lot, or at least it changed the user interface for pivot tables a lot. This was evidently in response to users who complained that the old interface was not very user friendly. Although I don't happen to agree with this complaint (I always though pivot tables were pretty easy to use), I agree that the Excel 2007 user interface is better than ever. In fact, I know of no tool in </a:t>
          </a:r>
          <a:r>
            <a:rPr lang="en-US" sz="1100" i="1" baseline="0">
              <a:solidFill>
                <a:schemeClr val="dk1"/>
              </a:solidFill>
              <a:latin typeface="+mn-lt"/>
              <a:ea typeface="+mn-ea"/>
              <a:cs typeface="+mn-cs"/>
            </a:rPr>
            <a:t>any </a:t>
          </a:r>
          <a:r>
            <a:rPr lang="en-US" sz="1100" i="0" baseline="0">
              <a:solidFill>
                <a:schemeClr val="dk1"/>
              </a:solidFill>
              <a:latin typeface="+mn-lt"/>
              <a:ea typeface="+mn-ea"/>
              <a:cs typeface="+mn-cs"/>
            </a:rPr>
            <a:t>software package that enables you to get so much information so quickly and easily.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Probably the only thing that makes pivot tables difficult for some users is that there are so many options. Whole books have been written about pivot tables. I don't recommend them, simply because they spend a lot of pages and directions explaining options that are quite intuitive. Rather than read such books, I recommend that you learn the essentials and then experiment. The discussion here will get you started, but I make no attempt to explain anywhere near all of the possibilities.</a:t>
          </a:r>
          <a:endParaRPr lang="en-US" sz="1100">
            <a:solidFill>
              <a:schemeClr val="dk1"/>
            </a:solidFill>
            <a:latin typeface="+mn-lt"/>
            <a:ea typeface="+mn-ea"/>
            <a:cs typeface="+mn-cs"/>
          </a:endParaRPr>
        </a:p>
      </xdr:txBody>
    </xdr:sp>
    <xdr:clientData/>
  </xdr:twoCellAnchor>
  <xdr:twoCellAnchor editAs="absolute">
    <xdr:from>
      <xdr:col>1</xdr:col>
      <xdr:colOff>0</xdr:colOff>
      <xdr:row>19</xdr:row>
      <xdr:rowOff>190497</xdr:rowOff>
    </xdr:from>
    <xdr:to>
      <xdr:col>9</xdr:col>
      <xdr:colOff>606425</xdr:colOff>
      <xdr:row>45</xdr:row>
      <xdr:rowOff>180974</xdr:rowOff>
    </xdr:to>
    <xdr:sp macro="" textlink="">
      <xdr:nvSpPr>
        <xdr:cNvPr id="6" name="TextBox 5"/>
        <xdr:cNvSpPr txBox="1"/>
      </xdr:nvSpPr>
      <xdr:spPr>
        <a:xfrm>
          <a:off x="609600" y="3809997"/>
          <a:ext cx="5483225" cy="49434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data set to the right is typical. Each</a:t>
          </a:r>
          <a:r>
            <a:rPr lang="en-US" sz="1100" baseline="0">
              <a:solidFill>
                <a:schemeClr val="dk1"/>
              </a:solidFill>
              <a:latin typeface="+mn-lt"/>
              <a:ea typeface="+mn-ea"/>
              <a:cs typeface="+mn-cs"/>
            </a:rPr>
            <a:t> row is a sale to some customer. The last two variables, Items Ordered and Total Cost, are numeric, so they are candidates for breaking down by the categorical variables to their left.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create a pivot table, place your cursor somewhere (anywhere) in the data set and click on the Pivot Table button on the Insert ribbon. Excel guesses the data range, which you can override if necessary, and it asks where you want the pivot table to be placed.</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Create a pivot table from this data set, and place it on a new worksheet. The new worksheet's name will be something generic like Sheet9, and it will be located just to the left of this worksheet. Rename the new worksheet Practice Pivot Table. (To keep from having to go back and forth between worksheets, you might want to copy this text box and the ones below to the new worksheet.)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You should see a blank pivot table to the left, and if your cursor is inside it, you should see a Pivot Table Field List window on the right and two PivotTable Tools tabs (Options and Design) and corresponding ribbons at the top. (I'll say it again. The field list window and the pivot table tabs are visible </a:t>
          </a:r>
          <a:r>
            <a:rPr lang="en-US" sz="1100" i="1" baseline="0">
              <a:solidFill>
                <a:schemeClr val="dk1"/>
              </a:solidFill>
              <a:latin typeface="+mn-lt"/>
              <a:ea typeface="+mn-ea"/>
              <a:cs typeface="+mn-cs"/>
            </a:rPr>
            <a:t>only </a:t>
          </a:r>
          <a:r>
            <a:rPr lang="en-US" sz="1100" i="0" baseline="0">
              <a:solidFill>
                <a:schemeClr val="dk1"/>
              </a:solidFill>
              <a:latin typeface="+mn-lt"/>
              <a:ea typeface="+mn-ea"/>
              <a:cs typeface="+mn-cs"/>
            </a:rPr>
            <a:t>when your cursor is inside a pivot table. So if they disappear, you'll know why.)</a:t>
          </a:r>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key is the field list on the right. The top pane shows all of the available fields (columns), and the bottom pane shows the four areas you can drag these to. Rather than listen to a long explanation, try the following:</a:t>
          </a:r>
        </a:p>
        <a:p>
          <a:endParaRPr lang="en-US" sz="1100" baseline="0">
            <a:solidFill>
              <a:schemeClr val="dk1"/>
            </a:solidFill>
            <a:latin typeface="+mn-lt"/>
            <a:ea typeface="+mn-ea"/>
            <a:cs typeface="+mn-cs"/>
          </a:endParaRPr>
        </a:p>
        <a:p>
          <a:r>
            <a:rPr lang="en-US" sz="1100">
              <a:solidFill>
                <a:schemeClr val="dk1"/>
              </a:solidFill>
              <a:latin typeface="+mn-lt"/>
              <a:ea typeface="+mn-ea"/>
              <a:cs typeface="+mn-cs"/>
            </a:rPr>
            <a:t>Drag</a:t>
          </a:r>
          <a:r>
            <a:rPr lang="en-US" sz="1100" baseline="0">
              <a:solidFill>
                <a:schemeClr val="dk1"/>
              </a:solidFill>
              <a:latin typeface="+mn-lt"/>
              <a:ea typeface="+mn-ea"/>
              <a:cs typeface="+mn-cs"/>
            </a:rPr>
            <a:t> Gender to the Row Labels area, drag Region to the Column Labels area, drag Paid With to the Report Filter area, and drag Total Cost to the Values area. You have just broken down Total Cost by Gender, Region, and Paid With. Each number in the pivot table is the </a:t>
          </a:r>
          <a:r>
            <a:rPr lang="en-US" sz="1100" i="1" baseline="0">
              <a:solidFill>
                <a:schemeClr val="dk1"/>
              </a:solidFill>
              <a:latin typeface="+mn-lt"/>
              <a:ea typeface="+mn-ea"/>
              <a:cs typeface="+mn-cs"/>
            </a:rPr>
            <a:t>sum </a:t>
          </a:r>
          <a:r>
            <a:rPr lang="en-US" sz="1100" i="0" baseline="0">
              <a:solidFill>
                <a:schemeClr val="dk1"/>
              </a:solidFill>
              <a:latin typeface="+mn-lt"/>
              <a:ea typeface="+mn-ea"/>
              <a:cs typeface="+mn-cs"/>
            </a:rPr>
            <a:t>of Total Cost for its particular category values. </a:t>
          </a:r>
        </a:p>
      </xdr:txBody>
    </xdr:sp>
    <xdr:clientData/>
  </xdr:twoCellAnchor>
  <xdr:twoCellAnchor editAs="absolute">
    <xdr:from>
      <xdr:col>1</xdr:col>
      <xdr:colOff>0</xdr:colOff>
      <xdr:row>47</xdr:row>
      <xdr:rowOff>9523</xdr:rowOff>
    </xdr:from>
    <xdr:to>
      <xdr:col>9</xdr:col>
      <xdr:colOff>606425</xdr:colOff>
      <xdr:row>80</xdr:row>
      <xdr:rowOff>38100</xdr:rowOff>
    </xdr:to>
    <xdr:sp macro="" textlink="">
      <xdr:nvSpPr>
        <xdr:cNvPr id="8" name="TextBox 7"/>
        <xdr:cNvSpPr txBox="1"/>
      </xdr:nvSpPr>
      <xdr:spPr>
        <a:xfrm>
          <a:off x="609600" y="8963023"/>
          <a:ext cx="5483225" cy="63150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i="0" baseline="0">
              <a:solidFill>
                <a:schemeClr val="dk1"/>
              </a:solidFill>
              <a:latin typeface="+mn-lt"/>
              <a:ea typeface="+mn-ea"/>
              <a:cs typeface="+mn-cs"/>
            </a:rPr>
            <a:t>Here are some other things you can do to the pivot table you just built:</a:t>
          </a:r>
          <a:endParaRPr lang="en-US"/>
        </a:p>
        <a:p>
          <a:pPr fontAlgn="base"/>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1. By default, the sums are for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categories of the Report Filter variable. To show sums only for VISA sales, say, click on the dropdown arrow next to Paid With and select VISA.</a:t>
          </a:r>
          <a:endParaRPr lang="en-US"/>
        </a:p>
        <a:p>
          <a:pPr fontAlgn="base"/>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2. You can hide any row or column categories. For example, click on the Column Labels dropdown and select only Midwest and West.</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3. You can change the way Total Cost is summarized and the way its values are formatted. To do so, right-click on any of the numbers in the pivot table and select Value Field Settings. (You will do this often, so remember it.) In the Summarize by list, select Average. Then click on the Number Format button and select a number format in the usual way. Now you see the </a:t>
          </a:r>
          <a:r>
            <a:rPr lang="en-US" sz="1100" i="1" baseline="0">
              <a:solidFill>
                <a:schemeClr val="dk1"/>
              </a:solidFill>
              <a:latin typeface="+mn-lt"/>
              <a:ea typeface="+mn-ea"/>
              <a:cs typeface="+mn-cs"/>
            </a:rPr>
            <a:t>average </a:t>
          </a:r>
          <a:r>
            <a:rPr lang="en-US" sz="1100" i="0" baseline="0">
              <a:solidFill>
                <a:schemeClr val="dk1"/>
              </a:solidFill>
              <a:latin typeface="+mn-lt"/>
              <a:ea typeface="+mn-ea"/>
              <a:cs typeface="+mn-cs"/>
            </a:rPr>
            <a:t>of Total Cost for the various categories.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4. In the bottom pane of the field settings window, drag Gender to the column area and Region to the row area. This is called </a:t>
          </a:r>
          <a:r>
            <a:rPr lang="en-US" sz="1100" i="1" baseline="0">
              <a:solidFill>
                <a:schemeClr val="dk1"/>
              </a:solidFill>
              <a:latin typeface="+mn-lt"/>
              <a:ea typeface="+mn-ea"/>
              <a:cs typeface="+mn-cs"/>
            </a:rPr>
            <a:t>pivoting</a:t>
          </a:r>
          <a:r>
            <a:rPr lang="en-US" sz="1100" i="0" baseline="0">
              <a:solidFill>
                <a:schemeClr val="dk1"/>
              </a:solidFill>
              <a:latin typeface="+mn-lt"/>
              <a:ea typeface="+mn-ea"/>
              <a:cs typeface="+mn-cs"/>
            </a:rPr>
            <a:t>. (So guess why they're called pivot tables!)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5. In the bottom pane of the field settings window, drag any of the fields to a blank space on the worksheet (or simply uncheck its box in the top pane). This removes the field from the pivot table. There is no requirement that </a:t>
          </a:r>
          <a:r>
            <a:rPr lang="en-US" sz="1100" i="1" baseline="0">
              <a:solidFill>
                <a:schemeClr val="dk1"/>
              </a:solidFill>
              <a:latin typeface="+mn-lt"/>
              <a:ea typeface="+mn-ea"/>
              <a:cs typeface="+mn-cs"/>
            </a:rPr>
            <a:t>each</a:t>
          </a:r>
          <a:r>
            <a:rPr lang="en-US" sz="1100" i="0" baseline="0">
              <a:solidFill>
                <a:schemeClr val="dk1"/>
              </a:solidFill>
              <a:latin typeface="+mn-lt"/>
              <a:ea typeface="+mn-ea"/>
              <a:cs typeface="+mn-cs"/>
            </a:rPr>
            <a:t> of the four areas must contain a field.</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6. You can have two (or even more) fields in a given area. For example, put both Region and Time in the row area. It starts to get "busy," but you are certainly allowed to do it.</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7. You can sort the values in the row or column area through the dropdown arrows, but the sort order might not be the "natural" order. For example, drag Time to the row area (and drag any other variable off). The natural order is Morning, Afternoon, Evening, but this isn't what you get with a sort. Fortunately, there is a trick. Select the Morning cell, and place your cursor at the bottom of the cell so that it becomes a 4-way arrow. Now drag it up above Afternoon.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8. With your cursor in the pivot table, click on the PivotChart button on the PivotTable Tools Options ribbon, and select a chart type. You not only get a very nice-looking Excel chart, but it updates automatically as you make changes in the pivot table. That is, the pivot table and the corresponding pivot chart are perfectly synchronized. Make some changes to the pivot table to see what I mean. This is almost too good to be true!</a:t>
          </a:r>
        </a:p>
        <a:p>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editAs="absolute">
    <xdr:from>
      <xdr:col>1</xdr:col>
      <xdr:colOff>0</xdr:colOff>
      <xdr:row>81</xdr:row>
      <xdr:rowOff>9524</xdr:rowOff>
    </xdr:from>
    <xdr:to>
      <xdr:col>9</xdr:col>
      <xdr:colOff>606425</xdr:colOff>
      <xdr:row>104</xdr:row>
      <xdr:rowOff>19049</xdr:rowOff>
    </xdr:to>
    <xdr:sp macro="" textlink="">
      <xdr:nvSpPr>
        <xdr:cNvPr id="9" name="TextBox 8"/>
        <xdr:cNvSpPr txBox="1"/>
      </xdr:nvSpPr>
      <xdr:spPr>
        <a:xfrm>
          <a:off x="609600" y="15440024"/>
          <a:ext cx="5483225" cy="4391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a:t>
          </a:r>
          <a:r>
            <a:rPr lang="en-US" sz="1100" baseline="0">
              <a:solidFill>
                <a:schemeClr val="dk1"/>
              </a:solidFill>
              <a:latin typeface="+mn-lt"/>
              <a:ea typeface="+mn-ea"/>
              <a:cs typeface="+mn-cs"/>
            </a:rPr>
            <a:t> the field in the Values area is numeric, as it usually is, then you probably want to summarize it by sums or averages. But you can also summarize by </a:t>
          </a:r>
          <a:r>
            <a:rPr lang="en-US" sz="1100" i="0" baseline="0">
              <a:solidFill>
                <a:schemeClr val="dk1"/>
              </a:solidFill>
              <a:latin typeface="+mn-lt"/>
              <a:ea typeface="+mn-ea"/>
              <a:cs typeface="+mn-cs"/>
            </a:rPr>
            <a:t>counts. Then </a:t>
          </a:r>
          <a:r>
            <a:rPr lang="en-US" sz="1100" i="1" baseline="0">
              <a:solidFill>
                <a:schemeClr val="dk1"/>
              </a:solidFill>
              <a:latin typeface="+mn-lt"/>
              <a:ea typeface="+mn-ea"/>
              <a:cs typeface="+mn-cs"/>
            </a:rPr>
            <a:t>it doesn't matter which field is in the Values area.</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Start over by dragging everthing off the pivot table. Now drag Region to the row area, Gender to the column area, and </a:t>
          </a:r>
          <a:r>
            <a:rPr lang="en-US" sz="1100" i="1" baseline="0">
              <a:solidFill>
                <a:schemeClr val="dk1"/>
              </a:solidFill>
              <a:latin typeface="+mn-lt"/>
              <a:ea typeface="+mn-ea"/>
              <a:cs typeface="+mn-cs"/>
            </a:rPr>
            <a:t>any </a:t>
          </a:r>
          <a:r>
            <a:rPr lang="en-US" sz="1100" i="0" baseline="0">
              <a:solidFill>
                <a:schemeClr val="dk1"/>
              </a:solidFill>
              <a:latin typeface="+mn-lt"/>
              <a:ea typeface="+mn-ea"/>
              <a:cs typeface="+mn-cs"/>
            </a:rPr>
            <a:t>variable to the Values area. </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If you drag a text variable to the Values area, you get counts by default. But let's say you drag a numeric variable such as Total Cost to the Values area. Then you will have to right-click on any number in the pivot table, select Value Field Settings, and select Count to summarize by. (If you do the latter, it's a good idea to change the Custom Name in the Value Field Settings dialog box to Count, rather than Count of Total Cost. The reason is that Total Cost has nothing to do with the counts, so including it in the label is misleading.) In either case, you can then reformat the counts as integers if necessary.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Each count shows the number of customers in the category. For example, you should see that there are 43 females from the Midwest.</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Sometimes it is more informative to display the counts as percentages. To do this, open the Value Field Settings dialog box in the usual way, click on the "Show values as" tab, and select the "% of row" item from the dropdown list. You should see, for example, that 26.5% of all female customers are from the NorthEast. Do it again, but this time select the "% of column" item. Now you should see, for example, that 32.26% of all South customers are male. You can experiment with these and other "Show values as" options. It all depends on how you want to "tell the story."</a:t>
          </a:r>
        </a:p>
        <a:p>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editAs="absolute">
    <xdr:from>
      <xdr:col>1</xdr:col>
      <xdr:colOff>9525</xdr:colOff>
      <xdr:row>105</xdr:row>
      <xdr:rowOff>0</xdr:rowOff>
    </xdr:from>
    <xdr:to>
      <xdr:col>10</xdr:col>
      <xdr:colOff>6350</xdr:colOff>
      <xdr:row>122</xdr:row>
      <xdr:rowOff>1</xdr:rowOff>
    </xdr:to>
    <xdr:sp macro="" textlink="">
      <xdr:nvSpPr>
        <xdr:cNvPr id="10" name="TextBox 9"/>
        <xdr:cNvSpPr txBox="1"/>
      </xdr:nvSpPr>
      <xdr:spPr>
        <a:xfrm>
          <a:off x="619125" y="20002500"/>
          <a:ext cx="5483225" cy="32385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last useful feature I will discuss</a:t>
          </a:r>
          <a:r>
            <a:rPr lang="en-US" sz="1100" baseline="0">
              <a:solidFill>
                <a:schemeClr val="dk1"/>
              </a:solidFill>
              <a:latin typeface="+mn-lt"/>
              <a:ea typeface="+mn-ea"/>
              <a:cs typeface="+mn-cs"/>
            </a:rPr>
            <a:t> is grouping. If you drag a field to, say, the row area, you will get a row for each distinct value of that field. If there are a lot of distinct values, the pivot table will become unwieldy and probably not very useful. In this case, it is a good idea to group on the field.</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Start over by dragging all of the fields off the pivot table. Then drag Date to the row area and Total Cost to the Values area.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Note that there is some summarizing going on here because multiple sales were made on some of the dates, but there are too many dates for a manager  to get much sense of what is happening through time. So it is useful to group on dates.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Right-click on any date, select Group, and then select Month. Now you see total sales in each of the 4 months.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If this data set were over a multi-year period and you grouped as above, you would see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of the Januaries lumped together, and similarly for the other months. To see them broken down by year, the trick is to select Month </a:t>
          </a:r>
          <a:r>
            <a:rPr lang="en-US" sz="1100" i="1" baseline="0">
              <a:solidFill>
                <a:schemeClr val="dk1"/>
              </a:solidFill>
              <a:latin typeface="+mn-lt"/>
              <a:ea typeface="+mn-ea"/>
              <a:cs typeface="+mn-cs"/>
            </a:rPr>
            <a:t>and </a:t>
          </a:r>
          <a:r>
            <a:rPr lang="en-US" sz="1100" i="0" baseline="0">
              <a:solidFill>
                <a:schemeClr val="dk1"/>
              </a:solidFill>
              <a:latin typeface="+mn-lt"/>
              <a:ea typeface="+mn-ea"/>
              <a:cs typeface="+mn-cs"/>
            </a:rPr>
            <a:t>Year from the Group dialog box.</a:t>
          </a:r>
          <a:endParaRPr lang="en-US" sz="1100">
            <a:solidFill>
              <a:schemeClr val="dk1"/>
            </a:solidFill>
            <a:latin typeface="+mn-lt"/>
            <a:ea typeface="+mn-ea"/>
            <a:cs typeface="+mn-cs"/>
          </a:endParaRPr>
        </a:p>
      </xdr:txBody>
    </xdr:sp>
    <xdr:clientData/>
  </xdr:twoCellAnchor>
  <xdr:twoCellAnchor editAs="absolute">
    <xdr:from>
      <xdr:col>1</xdr:col>
      <xdr:colOff>9525</xdr:colOff>
      <xdr:row>137</xdr:row>
      <xdr:rowOff>9525</xdr:rowOff>
    </xdr:from>
    <xdr:to>
      <xdr:col>10</xdr:col>
      <xdr:colOff>6350</xdr:colOff>
      <xdr:row>146</xdr:row>
      <xdr:rowOff>133350</xdr:rowOff>
    </xdr:to>
    <xdr:sp macro="" textlink="">
      <xdr:nvSpPr>
        <xdr:cNvPr id="7" name="TextBox 6"/>
        <xdr:cNvSpPr txBox="1"/>
      </xdr:nvSpPr>
      <xdr:spPr>
        <a:xfrm>
          <a:off x="619125" y="26108025"/>
          <a:ext cx="5483225" cy="18383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Change in Excel 2010:</a:t>
          </a:r>
        </a:p>
        <a:p>
          <a:endParaRPr lang="en-US" sz="1100">
            <a:solidFill>
              <a:schemeClr val="dk1"/>
            </a:solidFill>
            <a:latin typeface="+mn-lt"/>
            <a:ea typeface="+mn-ea"/>
            <a:cs typeface="+mn-cs"/>
          </a:endParaRPr>
        </a:p>
        <a:p>
          <a:r>
            <a:rPr lang="en-US" sz="1100">
              <a:solidFill>
                <a:schemeClr val="dk1"/>
              </a:solidFill>
              <a:latin typeface="+mn-lt"/>
              <a:ea typeface="+mn-ea"/>
              <a:cs typeface="+mn-cs"/>
            </a:rPr>
            <a:t>Excel</a:t>
          </a:r>
          <a:r>
            <a:rPr lang="en-US" sz="1100" baseline="0">
              <a:solidFill>
                <a:schemeClr val="dk1"/>
              </a:solidFill>
              <a:latin typeface="+mn-lt"/>
              <a:ea typeface="+mn-ea"/>
              <a:cs typeface="+mn-cs"/>
            </a:rPr>
            <a:t> 2010 includes a new feature for pivot tables called a </a:t>
          </a:r>
          <a:r>
            <a:rPr lang="en-US" sz="1100" i="1" baseline="0">
              <a:solidFill>
                <a:schemeClr val="dk1"/>
              </a:solidFill>
              <a:latin typeface="+mn-lt"/>
              <a:ea typeface="+mn-ea"/>
              <a:cs typeface="+mn-cs"/>
            </a:rPr>
            <a:t>slicer</a:t>
          </a:r>
          <a:r>
            <a:rPr lang="en-US" sz="1100" i="0" baseline="0">
              <a:solidFill>
                <a:schemeClr val="dk1"/>
              </a:solidFill>
              <a:latin typeface="+mn-lt"/>
              <a:ea typeface="+mn-ea"/>
              <a:cs typeface="+mn-cs"/>
            </a:rPr>
            <a:t>. As far as I can tell, this is essentially equivalent, except for the user interface, to a variable placed in the Report Filter area. For example, if you build a pivot table from the data to the right, you can then select to insert a slicer based on the Time variable. You will see a new window for this slicer with three buttons: Morning, Afternoon, and Evening. By clicking on any of them (or any combination of them), you are simply filtering the pivot table on these categories. Maybe after some experience, I will see some benefit of a slicer over a variable in the Report Filter area, but I haven't  seen it yet.</a:t>
          </a:r>
          <a:endParaRPr lang="en-US" sz="1100">
            <a:solidFill>
              <a:schemeClr val="dk1"/>
            </a:solidFill>
            <a:latin typeface="+mn-lt"/>
            <a:ea typeface="+mn-ea"/>
            <a:cs typeface="+mn-cs"/>
          </a:endParaRPr>
        </a:p>
      </xdr:txBody>
    </xdr:sp>
    <xdr:clientData/>
  </xdr:twoCellAnchor>
  <xdr:twoCellAnchor editAs="absolute">
    <xdr:from>
      <xdr:col>1</xdr:col>
      <xdr:colOff>0</xdr:colOff>
      <xdr:row>123</xdr:row>
      <xdr:rowOff>0</xdr:rowOff>
    </xdr:from>
    <xdr:to>
      <xdr:col>9</xdr:col>
      <xdr:colOff>606425</xdr:colOff>
      <xdr:row>135</xdr:row>
      <xdr:rowOff>171450</xdr:rowOff>
    </xdr:to>
    <xdr:sp macro="" textlink="">
      <xdr:nvSpPr>
        <xdr:cNvPr id="11" name="TextBox 10"/>
        <xdr:cNvSpPr txBox="1"/>
      </xdr:nvSpPr>
      <xdr:spPr>
        <a:xfrm>
          <a:off x="609600" y="23431500"/>
          <a:ext cx="5483225" cy="24574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can be a distinct advantage to building a pivot table from a table instead of from a fixed range. The advantage is that if you decide to add rows or columns to the table, the table expands automatically, as explained in the previous worksheet,</a:t>
          </a:r>
          <a:r>
            <a:rPr lang="en-US" sz="1100" baseline="0">
              <a:solidFill>
                <a:schemeClr val="dk1"/>
              </a:solidFill>
              <a:latin typeface="+mn-lt"/>
              <a:ea typeface="+mn-ea"/>
              <a:cs typeface="+mn-cs"/>
            </a:rPr>
            <a:t> </a:t>
          </a:r>
          <a:r>
            <a:rPr lang="en-US" sz="1100" i="1" baseline="0">
              <a:solidFill>
                <a:schemeClr val="dk1"/>
              </a:solidFill>
              <a:latin typeface="+mn-lt"/>
              <a:ea typeface="+mn-ea"/>
              <a:cs typeface="+mn-cs"/>
            </a:rPr>
            <a:t>and </a:t>
          </a:r>
          <a:r>
            <a:rPr lang="en-US" sz="1100" i="0" baseline="0">
              <a:solidFill>
                <a:schemeClr val="dk1"/>
              </a:solidFill>
              <a:latin typeface="+mn-lt"/>
              <a:ea typeface="+mn-ea"/>
              <a:cs typeface="+mn-cs"/>
            </a:rPr>
            <a:t>the pivot table can then be refreshed with the click of a button to accommodate the new data. That is, you do </a:t>
          </a:r>
          <a:r>
            <a:rPr lang="en-US" sz="1100" i="1" baseline="0">
              <a:solidFill>
                <a:schemeClr val="dk1"/>
              </a:solidFill>
              <a:latin typeface="+mn-lt"/>
              <a:ea typeface="+mn-ea"/>
              <a:cs typeface="+mn-cs"/>
            </a:rPr>
            <a:t>not </a:t>
          </a:r>
          <a:r>
            <a:rPr lang="en-US" sz="1100" i="0" baseline="0">
              <a:solidFill>
                <a:schemeClr val="dk1"/>
              </a:solidFill>
              <a:latin typeface="+mn-lt"/>
              <a:ea typeface="+mn-ea"/>
              <a:cs typeface="+mn-cs"/>
            </a:rPr>
            <a:t>need to build a new pivot table.</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it! Designate the data to the right as a table. It will get a default table name, such as Table2, which you can change if you like. Then build a pivot table from the table. You will notice that the data source box (labeled Table/Range) contains the name of the table, not a range address. This is what you want. Now go back and add a new column to the right of the table (possibly with a formula) and/or add some extra data to the bottom of the table. Go back to the pivot table and click on the Refresh button on the PivotTable Tools Options ribbon. The pivot table is automatically populated with the new data!</a:t>
          </a:r>
          <a:endParaRPr lang="en-US" sz="1100">
            <a:solidFill>
              <a:schemeClr val="dk1"/>
            </a:solidFill>
            <a:latin typeface="+mn-lt"/>
            <a:ea typeface="+mn-ea"/>
            <a:cs typeface="+mn-cs"/>
          </a:endParaRPr>
        </a:p>
      </xdr:txBody>
    </xdr:sp>
    <xdr:clientData/>
  </xdr:twoCellAnchor>
  <xdr:twoCellAnchor>
    <xdr:from>
      <xdr:col>0</xdr:col>
      <xdr:colOff>0</xdr:colOff>
      <xdr:row>403</xdr:row>
      <xdr:rowOff>0</xdr:rowOff>
    </xdr:from>
    <xdr:to>
      <xdr:col>17</xdr:col>
      <xdr:colOff>819149</xdr:colOff>
      <xdr:row>405</xdr:row>
      <xdr:rowOff>161925</xdr:rowOff>
    </xdr:to>
    <xdr:sp macro="" textlink="">
      <xdr:nvSpPr>
        <xdr:cNvPr id="12" name="Rounded Rectangle 11">
          <a:hlinkClick xmlns:r="http://schemas.openxmlformats.org/officeDocument/2006/relationships" r:id="rId1"/>
        </xdr:cNvPr>
        <xdr:cNvSpPr/>
      </xdr:nvSpPr>
      <xdr:spPr>
        <a:xfrm>
          <a:off x="0" y="76771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12</xdr:row>
      <xdr:rowOff>133350</xdr:rowOff>
    </xdr:to>
    <xdr:sp macro="" textlink="">
      <xdr:nvSpPr>
        <xdr:cNvPr id="2" name="TextBox 1"/>
        <xdr:cNvSpPr txBox="1"/>
      </xdr:nvSpPr>
      <xdr:spPr>
        <a:xfrm>
          <a:off x="609600" y="381000"/>
          <a:ext cx="5483225" cy="2038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Of all the tools available in Excel, conditional formatting is arguably</a:t>
          </a:r>
          <a:r>
            <a:rPr lang="en-US" sz="1100" baseline="0">
              <a:solidFill>
                <a:schemeClr val="dk1"/>
              </a:solidFill>
              <a:latin typeface="+mn-lt"/>
              <a:ea typeface="+mn-ea"/>
              <a:cs typeface="+mn-cs"/>
            </a:rPr>
            <a:t> the "coolest." As the name implies, conditional formatting allows you to format cells depending on conditions you specify. The cool part is that the formatting changes automatically if the cell values change. For example, suppose you use conditional formatting to color a cell red if its value is greater than 100. If its current value is 90, it won't be red, but if you change its value to 110, it will turn red automatically.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Conditional formatting was available before Excel 2007, but it wasn't very prominent, and most users didn't even know it was available. Now it is very prominent, right in the middle of the Home ribbon. It is also much easier to use. As illustrated below, many uses of conditional formatting are really easy, but a few are tricky.</a:t>
          </a:r>
          <a:endParaRPr lang="en-US" sz="1100">
            <a:solidFill>
              <a:schemeClr val="dk1"/>
            </a:solidFill>
            <a:latin typeface="+mn-lt"/>
            <a:ea typeface="+mn-ea"/>
            <a:cs typeface="+mn-cs"/>
          </a:endParaRPr>
        </a:p>
      </xdr:txBody>
    </xdr:sp>
    <xdr:clientData/>
  </xdr:twoCellAnchor>
  <xdr:twoCellAnchor>
    <xdr:from>
      <xdr:col>1</xdr:col>
      <xdr:colOff>0</xdr:colOff>
      <xdr:row>13</xdr:row>
      <xdr:rowOff>190498</xdr:rowOff>
    </xdr:from>
    <xdr:to>
      <xdr:col>9</xdr:col>
      <xdr:colOff>606425</xdr:colOff>
      <xdr:row>32</xdr:row>
      <xdr:rowOff>161925</xdr:rowOff>
    </xdr:to>
    <xdr:sp macro="" textlink="">
      <xdr:nvSpPr>
        <xdr:cNvPr id="3" name="TextBox 2"/>
        <xdr:cNvSpPr txBox="1"/>
      </xdr:nvSpPr>
      <xdr:spPr>
        <a:xfrm>
          <a:off x="609600" y="2666998"/>
          <a:ext cx="5483225" cy="359092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 typical use of conditional formatting is to color all "high" values one color and all</a:t>
          </a:r>
          <a:r>
            <a:rPr lang="en-US" sz="1100" baseline="0">
              <a:solidFill>
                <a:schemeClr val="dk1"/>
              </a:solidFill>
              <a:latin typeface="+mn-lt"/>
              <a:ea typeface="+mn-ea"/>
              <a:cs typeface="+mn-cs"/>
            </a:rPr>
            <a:t> "low" values another color. In the example to the right, suppose you want to color all high scores green and all low scores, where a high score is greater than the value in cell O4 and a low score is less than the value in cell O5. To do so:</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Highlight all exam scores in column L.</a:t>
          </a:r>
        </a:p>
        <a:p>
          <a:r>
            <a:rPr lang="en-US" sz="1100">
              <a:solidFill>
                <a:schemeClr val="dk1"/>
              </a:solidFill>
              <a:latin typeface="+mn-lt"/>
              <a:ea typeface="+mn-ea"/>
              <a:cs typeface="+mn-cs"/>
            </a:rPr>
            <a:t>2. Click on the Conditional Formatting dropdown, then on Highlight</a:t>
          </a:r>
          <a:r>
            <a:rPr lang="en-US" sz="1100" baseline="0">
              <a:solidFill>
                <a:schemeClr val="dk1"/>
              </a:solidFill>
              <a:latin typeface="+mn-lt"/>
              <a:ea typeface="+mn-ea"/>
              <a:cs typeface="+mn-cs"/>
            </a:rPr>
            <a:t> Cell Rules, and then on Greater Than. </a:t>
          </a:r>
        </a:p>
        <a:p>
          <a:r>
            <a:rPr lang="en-US" sz="1100" baseline="0">
              <a:solidFill>
                <a:schemeClr val="dk1"/>
              </a:solidFill>
              <a:latin typeface="+mn-lt"/>
              <a:ea typeface="+mn-ea"/>
              <a:cs typeface="+mn-cs"/>
            </a:rPr>
            <a:t>3. In the Greater Than dialog box, enter a cell reference to cell O4 and select a green format of your choice.</a:t>
          </a:r>
        </a:p>
        <a:p>
          <a:r>
            <a:rPr lang="en-US" sz="1100" baseline="0">
              <a:solidFill>
                <a:schemeClr val="dk1"/>
              </a:solidFill>
              <a:latin typeface="+mn-lt"/>
              <a:ea typeface="+mn-ea"/>
              <a:cs typeface="+mn-cs"/>
            </a:rPr>
            <a:t>4. Repeat steps 2 and 3 in the obvious way for the low values.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Perform the above steps. Then change the values in cells O4 and O5 and watch how the formatting changes automatically.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If you want to get rid of the formatting, click on the Conditional Formatting dropdown and then on Clear Rules.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If you want to change the formatting rules, click on the Conditional Formatting dropdown and then on Manage Rules.</a:t>
          </a:r>
          <a:endParaRPr lang="en-US" sz="1100">
            <a:solidFill>
              <a:schemeClr val="dk1"/>
            </a:solidFill>
            <a:latin typeface="+mn-lt"/>
            <a:ea typeface="+mn-ea"/>
            <a:cs typeface="+mn-cs"/>
          </a:endParaRPr>
        </a:p>
      </xdr:txBody>
    </xdr:sp>
    <xdr:clientData/>
  </xdr:twoCellAnchor>
  <xdr:twoCellAnchor>
    <xdr:from>
      <xdr:col>1</xdr:col>
      <xdr:colOff>0</xdr:colOff>
      <xdr:row>34</xdr:row>
      <xdr:rowOff>0</xdr:rowOff>
    </xdr:from>
    <xdr:to>
      <xdr:col>9</xdr:col>
      <xdr:colOff>606425</xdr:colOff>
      <xdr:row>48</xdr:row>
      <xdr:rowOff>123825</xdr:rowOff>
    </xdr:to>
    <xdr:sp macro="" textlink="">
      <xdr:nvSpPr>
        <xdr:cNvPr id="4" name="TextBox 3"/>
        <xdr:cNvSpPr txBox="1"/>
      </xdr:nvSpPr>
      <xdr:spPr>
        <a:xfrm>
          <a:off x="609600" y="6477000"/>
          <a:ext cx="5483225" cy="27908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As you can see when you click on the Conditional Formatting dropdown, there are a lot of "built-in" choices</a:t>
          </a:r>
          <a:r>
            <a:rPr lang="en-US" sz="1100" baseline="0">
              <a:solidFill>
                <a:schemeClr val="dk1"/>
              </a:solidFill>
              <a:latin typeface="+mn-lt"/>
              <a:ea typeface="+mn-ea"/>
              <a:cs typeface="+mn-cs"/>
            </a:rPr>
            <a:t> that are very easy to apply. Try out some of the following:</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Highlight Cell rules let you format numbers that satisfy inequalities, as in the example above, and they also let you format text or dates that satisfy natural conditions.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Top/Bottom rules let you format the top (or bottom) x items (or x percent of items), where you can choose x. For example, you can format the maximum number in a list by specifying the top 1 item.</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Data Bars, Color Scales, and Icon Sets are amazing (and can be overdone).  The point of all of them is to different levels of values, such as salaries or sales values.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Use any interesting formats you like to format the dates, text, or numbers to the right. Remember that you can always modify the formats or clear them.</a:t>
          </a:r>
        </a:p>
        <a:p>
          <a:endParaRPr lang="en-US" sz="110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1</xdr:col>
      <xdr:colOff>9525</xdr:colOff>
      <xdr:row>49</xdr:row>
      <xdr:rowOff>190498</xdr:rowOff>
    </xdr:from>
    <xdr:to>
      <xdr:col>10</xdr:col>
      <xdr:colOff>6350</xdr:colOff>
      <xdr:row>76</xdr:row>
      <xdr:rowOff>114299</xdr:rowOff>
    </xdr:to>
    <xdr:sp macro="" textlink="">
      <xdr:nvSpPr>
        <xdr:cNvPr id="5" name="TextBox 4"/>
        <xdr:cNvSpPr txBox="1"/>
      </xdr:nvSpPr>
      <xdr:spPr>
        <a:xfrm>
          <a:off x="619125" y="9524998"/>
          <a:ext cx="5483225" cy="50673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You can get even more control by building your own rules. You do this by clicking on the</a:t>
          </a:r>
          <a:r>
            <a:rPr lang="en-US" sz="1100" baseline="0">
              <a:solidFill>
                <a:schemeClr val="dk1"/>
              </a:solidFill>
              <a:latin typeface="+mn-lt"/>
              <a:ea typeface="+mn-ea"/>
              <a:cs typeface="+mn-cs"/>
            </a:rPr>
            <a:t> Conditional Formatting dropdown and then on New Rule. The resulting dialog box has more options than I can explain here, so I will provide just one example.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In the data set to the right, I have entered monthly sales data for 6 regions. Actually, I have entered these as random numbers with the RANDBETWEEN function, so if you press the F9 key, they will all change in a random way. (This makes the example even more impressive!) Suppose we want to color the </a:t>
          </a:r>
          <a:r>
            <a:rPr lang="en-US" sz="1100" i="1" baseline="0">
              <a:solidFill>
                <a:schemeClr val="dk1"/>
              </a:solidFill>
              <a:latin typeface="+mn-lt"/>
              <a:ea typeface="+mn-ea"/>
              <a:cs typeface="+mn-cs"/>
            </a:rPr>
            <a:t>maximum</a:t>
          </a:r>
          <a:r>
            <a:rPr lang="en-US" sz="1100" i="0" baseline="0">
              <a:solidFill>
                <a:schemeClr val="dk1"/>
              </a:solidFill>
              <a:latin typeface="+mn-lt"/>
              <a:ea typeface="+mn-ea"/>
              <a:cs typeface="+mn-cs"/>
            </a:rPr>
            <a:t> sales value in each column green. One way is to do it separately for each column, formatting the top 1 item. However, this takes too much time, especially if there were many more columns. Here is a better way.</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1. Starting at cell M57, drag to highlight the range M57:R68.</a:t>
          </a:r>
        </a:p>
        <a:p>
          <a:r>
            <a:rPr lang="en-US" sz="1100" i="0" baseline="0">
              <a:solidFill>
                <a:schemeClr val="dk1"/>
              </a:solidFill>
              <a:latin typeface="+mn-lt"/>
              <a:ea typeface="+mn-ea"/>
              <a:cs typeface="+mn-cs"/>
            </a:rPr>
            <a:t>2. Choose New Rule from the Conditional Formatting dropdown, and select the "Use a formula to determine which cells to format" item. </a:t>
          </a:r>
        </a:p>
        <a:p>
          <a:r>
            <a:rPr lang="en-US" sz="1100" i="0" baseline="0">
              <a:solidFill>
                <a:schemeClr val="dk1"/>
              </a:solidFill>
              <a:latin typeface="+mn-lt"/>
              <a:ea typeface="+mn-ea"/>
              <a:cs typeface="+mn-cs"/>
            </a:rPr>
            <a:t>3. In the "Format values where this formula is true:" box, enter the formula</a:t>
          </a:r>
        </a:p>
        <a:p>
          <a:r>
            <a:rPr lang="en-US" sz="1100" b="1" i="0" baseline="0">
              <a:solidFill>
                <a:schemeClr val="dk1"/>
              </a:solidFill>
              <a:latin typeface="+mn-lt"/>
              <a:ea typeface="+mn-ea"/>
              <a:cs typeface="+mn-cs"/>
            </a:rPr>
            <a:t>=(M57=MAX(M$57:M$68))</a:t>
          </a:r>
          <a:r>
            <a:rPr lang="en-US" sz="1100" b="0" i="0" baseline="0">
              <a:solidFill>
                <a:schemeClr val="dk1"/>
              </a:solidFill>
              <a:latin typeface="+mn-lt"/>
              <a:ea typeface="+mn-ea"/>
              <a:cs typeface="+mn-cs"/>
            </a:rPr>
            <a:t>. Then select a green format of your choice.</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Apply the above steps to the sales data. Apply a similar formula to format the minimum value in each column red. Then press the F9 key a few times and watch how the green and red cells bounce around.</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If you can understand how this formula works, you can do some pretty amazing conditional formatting. Remember that you highlighted the entire sales range, but M57 is the </a:t>
          </a:r>
          <a:r>
            <a:rPr lang="en-US" sz="1100" b="0" i="1" baseline="0">
              <a:solidFill>
                <a:schemeClr val="dk1"/>
              </a:solidFill>
              <a:latin typeface="+mn-lt"/>
              <a:ea typeface="+mn-ea"/>
              <a:cs typeface="+mn-cs"/>
            </a:rPr>
            <a:t>active </a:t>
          </a:r>
          <a:r>
            <a:rPr lang="en-US" sz="1100" b="0" i="0" baseline="0">
              <a:solidFill>
                <a:schemeClr val="dk1"/>
              </a:solidFill>
              <a:latin typeface="+mn-lt"/>
              <a:ea typeface="+mn-ea"/>
              <a:cs typeface="+mn-cs"/>
            </a:rPr>
            <a:t>cell (because you started the dragging from it). The formula as written applies to cell M57. Specifically, if its value is the maximum value in column M, it is formatted green. But because the entire sales range is highlighted, the formula is applied, in a relative sense, to </a:t>
          </a:r>
          <a:r>
            <a:rPr lang="en-US" sz="1100" b="0" i="1" baseline="0">
              <a:solidFill>
                <a:schemeClr val="dk1"/>
              </a:solidFill>
              <a:latin typeface="+mn-lt"/>
              <a:ea typeface="+mn-ea"/>
              <a:cs typeface="+mn-cs"/>
            </a:rPr>
            <a:t>each </a:t>
          </a:r>
          <a:r>
            <a:rPr lang="en-US" sz="1100" b="0" i="0" baseline="0">
              <a:solidFill>
                <a:schemeClr val="dk1"/>
              </a:solidFill>
              <a:latin typeface="+mn-lt"/>
              <a:ea typeface="+mn-ea"/>
              <a:cs typeface="+mn-cs"/>
            </a:rPr>
            <a:t>cell in the range. The </a:t>
          </a:r>
          <a:r>
            <a:rPr lang="en-US" sz="1100" b="0" i="1" baseline="0">
              <a:solidFill>
                <a:schemeClr val="dk1"/>
              </a:solidFill>
              <a:latin typeface="+mn-lt"/>
              <a:ea typeface="+mn-ea"/>
              <a:cs typeface="+mn-cs"/>
            </a:rPr>
            <a:t>rows </a:t>
          </a:r>
          <a:r>
            <a:rPr lang="en-US" sz="1100" b="0" i="0" baseline="0">
              <a:solidFill>
                <a:schemeClr val="dk1"/>
              </a:solidFill>
              <a:latin typeface="+mn-lt"/>
              <a:ea typeface="+mn-ea"/>
              <a:cs typeface="+mn-cs"/>
            </a:rPr>
            <a:t>in the MAX function are made absolute because the maximum is always over these rows.</a:t>
          </a:r>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0</xdr:col>
      <xdr:colOff>0</xdr:colOff>
      <xdr:row>80</xdr:row>
      <xdr:rowOff>0</xdr:rowOff>
    </xdr:from>
    <xdr:to>
      <xdr:col>18</xdr:col>
      <xdr:colOff>361949</xdr:colOff>
      <xdr:row>82</xdr:row>
      <xdr:rowOff>161925</xdr:rowOff>
    </xdr:to>
    <xdr:sp macro="" textlink="">
      <xdr:nvSpPr>
        <xdr:cNvPr id="6" name="Rounded Rectangle 5">
          <a:hlinkClick xmlns:r="http://schemas.openxmlformats.org/officeDocument/2006/relationships" r:id="rId1"/>
        </xdr:cNvPr>
        <xdr:cNvSpPr/>
      </xdr:nvSpPr>
      <xdr:spPr>
        <a:xfrm>
          <a:off x="0" y="15240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606425</xdr:colOff>
      <xdr:row>9</xdr:row>
      <xdr:rowOff>190499</xdr:rowOff>
    </xdr:to>
    <xdr:sp macro="" textlink="">
      <xdr:nvSpPr>
        <xdr:cNvPr id="2" name="TextBox 1"/>
        <xdr:cNvSpPr txBox="1"/>
      </xdr:nvSpPr>
      <xdr:spPr>
        <a:xfrm>
          <a:off x="609600" y="380998"/>
          <a:ext cx="5483225" cy="15240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At some point, you might be developing spreadsheets for others to use,</a:t>
          </a:r>
          <a:r>
            <a:rPr lang="en-US" sz="1100" baseline="0">
              <a:solidFill>
                <a:schemeClr val="dk1"/>
              </a:solidFill>
              <a:latin typeface="+mn-lt"/>
              <a:ea typeface="+mn-ea"/>
              <a:cs typeface="+mn-cs"/>
            </a:rPr>
            <a:t> and you might want to force them to use certain values in certain cells because other values wouldn't make sense or wouldn't satisfy business rules. You can do this fairly easily with data validation. There are actually many, many possibilities, but I will illustrate only the most common here. All of the options are found from the Data Validation item on the Data Validation dropdown on the Data ribbon. This leads to a fairly self-explanatory dialog box (see to the right). All of the examples below assume you have selected the cell you want to validate, and they assume that you have opened this dialog box and have chosen the Settings tab.</a:t>
          </a:r>
          <a:endParaRPr lang="en-US" sz="1100">
            <a:solidFill>
              <a:schemeClr val="dk1"/>
            </a:solidFill>
            <a:latin typeface="+mn-lt"/>
            <a:ea typeface="+mn-ea"/>
            <a:cs typeface="+mn-cs"/>
          </a:endParaRPr>
        </a:p>
      </xdr:txBody>
    </xdr:sp>
    <xdr:clientData/>
  </xdr:twoCellAnchor>
  <xdr:twoCellAnchor>
    <xdr:from>
      <xdr:col>1</xdr:col>
      <xdr:colOff>9525</xdr:colOff>
      <xdr:row>10</xdr:row>
      <xdr:rowOff>190497</xdr:rowOff>
    </xdr:from>
    <xdr:to>
      <xdr:col>10</xdr:col>
      <xdr:colOff>6350</xdr:colOff>
      <xdr:row>25</xdr:row>
      <xdr:rowOff>9524</xdr:rowOff>
    </xdr:to>
    <xdr:sp macro="" textlink="">
      <xdr:nvSpPr>
        <xdr:cNvPr id="3" name="TextBox 2"/>
        <xdr:cNvSpPr txBox="1"/>
      </xdr:nvSpPr>
      <xdr:spPr>
        <a:xfrm>
          <a:off x="619125" y="2095497"/>
          <a:ext cx="5483225" cy="267652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allow only values between two given values:</a:t>
          </a:r>
        </a:p>
        <a:p>
          <a:endParaRPr lang="en-US" sz="1100">
            <a:solidFill>
              <a:schemeClr val="dk1"/>
            </a:solidFill>
            <a:latin typeface="+mn-lt"/>
            <a:ea typeface="+mn-ea"/>
            <a:cs typeface="+mn-cs"/>
          </a:endParaRPr>
        </a:p>
        <a:p>
          <a:r>
            <a:rPr lang="en-US" sz="1100">
              <a:solidFill>
                <a:schemeClr val="dk1"/>
              </a:solidFill>
              <a:latin typeface="+mn-lt"/>
              <a:ea typeface="+mn-ea"/>
              <a:cs typeface="+mn-cs"/>
            </a:rPr>
            <a:t>Choose</a:t>
          </a:r>
          <a:r>
            <a:rPr lang="en-US" sz="1100" baseline="0">
              <a:solidFill>
                <a:schemeClr val="dk1"/>
              </a:solidFill>
              <a:latin typeface="+mn-lt"/>
              <a:ea typeface="+mn-ea"/>
              <a:cs typeface="+mn-cs"/>
            </a:rPr>
            <a:t> Whole Number (if you want only integers) or Decimal in the Allow dropdown, choose Between from the Data dropdown, and enter values in the Min and Max boxes. You can also place cell references in the Min and Max boxes.  You can experiment with the other options in the Data dropdown. They are pretty obvious.</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You can actually go farther than this. The Data Validation dialog box has two other tabs, Input Message and Error Alert. The first allows you to create a message that the user sees when she is about to enter something in this cell. The second allows you to create a message that the user sees if she enters an incorrect value in the cell.</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Force the values in the gray cells in column L to have values indicated by the labels to their right. Add your own input messages and error alerts. Then try entering some appropriate and inappropriate values in the gray cells.</a:t>
          </a:r>
          <a:endParaRPr lang="en-US" sz="1100">
            <a:solidFill>
              <a:schemeClr val="dk1"/>
            </a:solidFill>
            <a:latin typeface="+mn-lt"/>
            <a:ea typeface="+mn-ea"/>
            <a:cs typeface="+mn-cs"/>
          </a:endParaRPr>
        </a:p>
      </xdr:txBody>
    </xdr:sp>
    <xdr:clientData/>
  </xdr:twoCellAnchor>
  <xdr:twoCellAnchor>
    <xdr:from>
      <xdr:col>1</xdr:col>
      <xdr:colOff>0</xdr:colOff>
      <xdr:row>25</xdr:row>
      <xdr:rowOff>190497</xdr:rowOff>
    </xdr:from>
    <xdr:to>
      <xdr:col>9</xdr:col>
      <xdr:colOff>606425</xdr:colOff>
      <xdr:row>36</xdr:row>
      <xdr:rowOff>142874</xdr:rowOff>
    </xdr:to>
    <xdr:sp macro="" textlink="">
      <xdr:nvSpPr>
        <xdr:cNvPr id="4" name="TextBox 3"/>
        <xdr:cNvSpPr txBox="1"/>
      </xdr:nvSpPr>
      <xdr:spPr>
        <a:xfrm>
          <a:off x="609600" y="4952997"/>
          <a:ext cx="5483225" cy="20478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Probably</a:t>
          </a:r>
          <a:r>
            <a:rPr lang="en-US" sz="1100" baseline="0">
              <a:solidFill>
                <a:schemeClr val="dk1"/>
              </a:solidFill>
              <a:latin typeface="+mn-lt"/>
              <a:ea typeface="+mn-ea"/>
              <a:cs typeface="+mn-cs"/>
            </a:rPr>
            <a:t> the easiest data validation is to allow the user to choose from a dropdown list of values. To do this, first create the list somewhere, usually out of sight to the far right. Then from the Allow dropdown in the Data Validation dialog box, select the List item, and in the Source box, provide a cell reference to the list. When the user selects the cell to be validated, a dropdown arrow will automatically appear, with the values in the list to choose from.</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Try it! The example to the right lets a user enter an amount to be financed, an annual interest rate, and a term (number of months to pay), and it returns the monthly payment (using the PMT function that has already been entered). Create a list out to the right somewhere that contains the possible terms: 12, 24, 36, 48, and 60, and then create a data validation for the term cell that lets the user choose from these 5 values. Check that it works.</a:t>
          </a:r>
          <a:endParaRPr lang="en-US" sz="1100">
            <a:solidFill>
              <a:schemeClr val="dk1"/>
            </a:solidFill>
            <a:latin typeface="+mn-lt"/>
            <a:ea typeface="+mn-ea"/>
            <a:cs typeface="+mn-cs"/>
          </a:endParaRPr>
        </a:p>
      </xdr:txBody>
    </xdr:sp>
    <xdr:clientData/>
  </xdr:twoCellAnchor>
  <xdr:twoCellAnchor>
    <xdr:from>
      <xdr:col>1</xdr:col>
      <xdr:colOff>9525</xdr:colOff>
      <xdr:row>37</xdr:row>
      <xdr:rowOff>190497</xdr:rowOff>
    </xdr:from>
    <xdr:to>
      <xdr:col>10</xdr:col>
      <xdr:colOff>6350</xdr:colOff>
      <xdr:row>50</xdr:row>
      <xdr:rowOff>123825</xdr:rowOff>
    </xdr:to>
    <xdr:sp macro="" textlink="">
      <xdr:nvSpPr>
        <xdr:cNvPr id="5" name="TextBox 4"/>
        <xdr:cNvSpPr txBox="1"/>
      </xdr:nvSpPr>
      <xdr:spPr>
        <a:xfrm>
          <a:off x="619125" y="7238997"/>
          <a:ext cx="5483225" cy="2409828"/>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you want to make sure the person enters a valid date in a cell. This is a great place for a data validation. By choosing</a:t>
          </a:r>
          <a:r>
            <a:rPr lang="en-US" sz="1100" baseline="0">
              <a:solidFill>
                <a:schemeClr val="dk1"/>
              </a:solidFill>
              <a:latin typeface="+mn-lt"/>
              <a:ea typeface="+mn-ea"/>
              <a:cs typeface="+mn-cs"/>
            </a:rPr>
            <a:t> the Date option from the Allow dropdown, you can force the user to enter only values that are recognized as dates. This is no small achievement!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In addition, you can put limits on the dates. For example, suppose you want the person to enter the date he took out a loan. This must not only be a date, but it can't be in the future. To allow only such dates, you can select "less than or equal to" from the Data dropdown and then enter the following </a:t>
          </a:r>
          <a:r>
            <a:rPr lang="en-US" sz="1100" i="1" baseline="0">
              <a:solidFill>
                <a:schemeClr val="dk1"/>
              </a:solidFill>
              <a:latin typeface="+mn-lt"/>
              <a:ea typeface="+mn-ea"/>
              <a:cs typeface="+mn-cs"/>
            </a:rPr>
            <a:t>formula</a:t>
          </a:r>
          <a:r>
            <a:rPr lang="en-US" sz="1100" i="0" baseline="0">
              <a:solidFill>
                <a:schemeClr val="dk1"/>
              </a:solidFill>
              <a:latin typeface="+mn-lt"/>
              <a:ea typeface="+mn-ea"/>
              <a:cs typeface="+mn-cs"/>
            </a:rPr>
            <a:t> in the End date box: </a:t>
          </a:r>
          <a:r>
            <a:rPr lang="en-US" sz="1100" b="1" i="0" baseline="0">
              <a:solidFill>
                <a:schemeClr val="dk1"/>
              </a:solidFill>
              <a:latin typeface="+mn-lt"/>
              <a:ea typeface="+mn-ea"/>
              <a:cs typeface="+mn-cs"/>
            </a:rPr>
            <a:t>=TODAY()</a:t>
          </a:r>
          <a:r>
            <a:rPr lang="en-US" sz="1100" b="0" i="0" baseline="0">
              <a:solidFill>
                <a:schemeClr val="dk1"/>
              </a:solidFill>
              <a:latin typeface="+mn-lt"/>
              <a:ea typeface="+mn-ea"/>
              <a:cs typeface="+mn-cs"/>
            </a:rPr>
            <a:t>. The effect is that the user will not be allowed to enter a future date, regardless of today's date.</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Create the date validation just described in cell M39. Then enter incorrect and correct entries to see how it works. (Can you change it so that only dates at least a week ago are allowed? Just change the formula slightly.)</a:t>
          </a:r>
          <a:endParaRPr lang="en-US" sz="1100">
            <a:solidFill>
              <a:schemeClr val="dk1"/>
            </a:solidFill>
            <a:latin typeface="+mn-lt"/>
            <a:ea typeface="+mn-ea"/>
            <a:cs typeface="+mn-cs"/>
          </a:endParaRPr>
        </a:p>
      </xdr:txBody>
    </xdr:sp>
    <xdr:clientData/>
  </xdr:twoCellAnchor>
  <xdr:twoCellAnchor editAs="oneCell">
    <xdr:from>
      <xdr:col>11</xdr:col>
      <xdr:colOff>0</xdr:colOff>
      <xdr:row>2</xdr:row>
      <xdr:rowOff>0</xdr:rowOff>
    </xdr:from>
    <xdr:to>
      <xdr:col>16</xdr:col>
      <xdr:colOff>152400</xdr:colOff>
      <xdr:row>17</xdr:row>
      <xdr:rowOff>180975</xdr:rowOff>
    </xdr:to>
    <xdr:pic>
      <xdr:nvPicPr>
        <xdr:cNvPr id="37890" name="Picture 2" descr="C:\Documents and Settings\Chris Albright\Desktop\DataValidation.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381000"/>
          <a:ext cx="3790950" cy="3038475"/>
        </a:xfrm>
        <a:prstGeom prst="rect">
          <a:avLst/>
        </a:prstGeom>
        <a:noFill/>
      </xdr:spPr>
    </xdr:pic>
    <xdr:clientData/>
  </xdr:twoCellAnchor>
  <xdr:twoCellAnchor>
    <xdr:from>
      <xdr:col>0</xdr:col>
      <xdr:colOff>0</xdr:colOff>
      <xdr:row>52</xdr:row>
      <xdr:rowOff>0</xdr:rowOff>
    </xdr:from>
    <xdr:to>
      <xdr:col>17</xdr:col>
      <xdr:colOff>581024</xdr:colOff>
      <xdr:row>54</xdr:row>
      <xdr:rowOff>161925</xdr:rowOff>
    </xdr:to>
    <xdr:sp macro="" textlink="">
      <xdr:nvSpPr>
        <xdr:cNvPr id="7" name="Rounded Rectangle 6">
          <a:hlinkClick xmlns:r="http://schemas.openxmlformats.org/officeDocument/2006/relationships" r:id="rId2"/>
        </xdr:cNvPr>
        <xdr:cNvSpPr/>
      </xdr:nvSpPr>
      <xdr:spPr>
        <a:xfrm>
          <a:off x="0" y="9906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22</xdr:row>
      <xdr:rowOff>180975</xdr:rowOff>
    </xdr:to>
    <xdr:sp macro="" textlink="">
      <xdr:nvSpPr>
        <xdr:cNvPr id="2" name="TextBox 1"/>
        <xdr:cNvSpPr txBox="1"/>
      </xdr:nvSpPr>
      <xdr:spPr>
        <a:xfrm>
          <a:off x="609600" y="380999"/>
          <a:ext cx="5483225" cy="39909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you are creating an</a:t>
          </a:r>
          <a:r>
            <a:rPr lang="en-US" sz="1100" baseline="0">
              <a:solidFill>
                <a:schemeClr val="dk1"/>
              </a:solidFill>
              <a:latin typeface="+mn-lt"/>
              <a:ea typeface="+mn-ea"/>
              <a:cs typeface="+mn-cs"/>
            </a:rPr>
            <a:t> Excel file for others to use, you probably don't want them to mess up the formulas you entered so carefully. In fact, you might not even want them to be able to </a:t>
          </a:r>
          <a:r>
            <a:rPr lang="en-US" sz="1100" i="1" baseline="0">
              <a:solidFill>
                <a:schemeClr val="dk1"/>
              </a:solidFill>
              <a:latin typeface="+mn-lt"/>
              <a:ea typeface="+mn-ea"/>
              <a:cs typeface="+mn-cs"/>
            </a:rPr>
            <a:t>see </a:t>
          </a:r>
          <a:r>
            <a:rPr lang="en-US" sz="1100" i="0" baseline="0">
              <a:solidFill>
                <a:schemeClr val="dk1"/>
              </a:solidFill>
              <a:latin typeface="+mn-lt"/>
              <a:ea typeface="+mn-ea"/>
              <a:cs typeface="+mn-cs"/>
            </a:rPr>
            <a:t>the formulas (company secrets?). Excel gives you plenty of options for protecting (or unprotecting) your work. I will explain a few of them here. You can then experiment with others.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The key idea is locking cells. Right-click on any cell on this sheet, select Format Cells, and click on the Protection tab. You will see that the Locked option is checked. By default, all cells are locked until you unlock them. But this locking has no effect until you protect the worksheet (or the workbook). Therefore, protecting is a two-step process.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1. Unlock all cells you want users to have access to. These are typically "input" cells where a user can enter data like unit cost, amount ordered, and so 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2. Protect the worksheet (or workbook). To do this, select Protect Sheet (or Protect Workbook) from the Review ribbon. For example, when you select Protect Sheet, you see the dialog box to the right. It is clear that you have a lot of options for what you want to allow users to do. For example, with the settings shown, users will be allowed to </a:t>
          </a:r>
          <a:r>
            <a:rPr lang="en-US" sz="1100" i="1" baseline="0">
              <a:solidFill>
                <a:schemeClr val="dk1"/>
              </a:solidFill>
              <a:latin typeface="+mn-lt"/>
              <a:ea typeface="+mn-ea"/>
              <a:cs typeface="+mn-cs"/>
            </a:rPr>
            <a:t>select </a:t>
          </a:r>
          <a:r>
            <a:rPr lang="en-US" sz="1100" i="0" baseline="0">
              <a:solidFill>
                <a:schemeClr val="dk1"/>
              </a:solidFill>
              <a:latin typeface="+mn-lt"/>
              <a:ea typeface="+mn-ea"/>
              <a:cs typeface="+mn-cs"/>
            </a:rPr>
            <a:t>locked cells but not </a:t>
          </a:r>
          <a:r>
            <a:rPr lang="en-US" sz="1100" i="1" baseline="0">
              <a:solidFill>
                <a:schemeClr val="dk1"/>
              </a:solidFill>
              <a:latin typeface="+mn-lt"/>
              <a:ea typeface="+mn-ea"/>
              <a:cs typeface="+mn-cs"/>
            </a:rPr>
            <a:t>modify </a:t>
          </a:r>
          <a:r>
            <a:rPr lang="en-US" sz="1100" i="0" baseline="0">
              <a:solidFill>
                <a:schemeClr val="dk1"/>
              </a:solidFill>
              <a:latin typeface="+mn-lt"/>
              <a:ea typeface="+mn-ea"/>
              <a:cs typeface="+mn-cs"/>
            </a:rPr>
            <a:t>them. If the "Select locked cells" were unchecked, users wouldn't even be allowed to </a:t>
          </a:r>
          <a:r>
            <a:rPr lang="en-US" sz="1100" i="1" baseline="0">
              <a:solidFill>
                <a:schemeClr val="dk1"/>
              </a:solidFill>
              <a:latin typeface="+mn-lt"/>
              <a:ea typeface="+mn-ea"/>
              <a:cs typeface="+mn-cs"/>
            </a:rPr>
            <a:t>select</a:t>
          </a:r>
          <a:r>
            <a:rPr lang="en-US" sz="1100" i="0" baseline="0">
              <a:solidFill>
                <a:schemeClr val="dk1"/>
              </a:solidFill>
              <a:latin typeface="+mn-lt"/>
              <a:ea typeface="+mn-ea"/>
              <a:cs typeface="+mn-cs"/>
            </a:rPr>
            <a:t> locked cells, so any formulas in these cells would be hidden. Note that you can also add a password when you protect a worksheet or workbook. Just be careful to remember it. Otherwise, you won't be able to unprotect (and then modify) your own work!</a:t>
          </a:r>
        </a:p>
      </xdr:txBody>
    </xdr:sp>
    <xdr:clientData/>
  </xdr:twoCellAnchor>
  <xdr:twoCellAnchor editAs="oneCell">
    <xdr:from>
      <xdr:col>11</xdr:col>
      <xdr:colOff>0</xdr:colOff>
      <xdr:row>2</xdr:row>
      <xdr:rowOff>0</xdr:rowOff>
    </xdr:from>
    <xdr:to>
      <xdr:col>14</xdr:col>
      <xdr:colOff>523875</xdr:colOff>
      <xdr:row>17</xdr:row>
      <xdr:rowOff>76200</xdr:rowOff>
    </xdr:to>
    <xdr:pic>
      <xdr:nvPicPr>
        <xdr:cNvPr id="17411" name="Picture 3" descr="C:\Documents and Settings\Chris Albright\Desktop\Protect.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381000"/>
          <a:ext cx="2486025" cy="2933700"/>
        </a:xfrm>
        <a:prstGeom prst="rect">
          <a:avLst/>
        </a:prstGeom>
        <a:noFill/>
      </xdr:spPr>
    </xdr:pic>
    <xdr:clientData/>
  </xdr:twoCellAnchor>
  <xdr:twoCellAnchor>
    <xdr:from>
      <xdr:col>0</xdr:col>
      <xdr:colOff>0</xdr:colOff>
      <xdr:row>26</xdr:row>
      <xdr:rowOff>0</xdr:rowOff>
    </xdr:from>
    <xdr:to>
      <xdr:col>18</xdr:col>
      <xdr:colOff>390524</xdr:colOff>
      <xdr:row>28</xdr:row>
      <xdr:rowOff>161925</xdr:rowOff>
    </xdr:to>
    <xdr:sp macro="" textlink="">
      <xdr:nvSpPr>
        <xdr:cNvPr id="4" name="Rounded Rectangle 3">
          <a:hlinkClick xmlns:r="http://schemas.openxmlformats.org/officeDocument/2006/relationships" r:id="rId2"/>
        </xdr:cNvPr>
        <xdr:cNvSpPr/>
      </xdr:nvSpPr>
      <xdr:spPr>
        <a:xfrm>
          <a:off x="0" y="4953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10</xdr:row>
      <xdr:rowOff>9525</xdr:rowOff>
    </xdr:to>
    <xdr:sp macro="" textlink="">
      <xdr:nvSpPr>
        <xdr:cNvPr id="2" name="TextBox 1"/>
        <xdr:cNvSpPr txBox="1"/>
      </xdr:nvSpPr>
      <xdr:spPr>
        <a:xfrm>
          <a:off x="609600" y="381000"/>
          <a:ext cx="5483225" cy="15335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 already discussed the COUNT,</a:t>
          </a:r>
          <a:r>
            <a:rPr lang="en-US" sz="1100" baseline="0">
              <a:solidFill>
                <a:schemeClr val="dk1"/>
              </a:solidFill>
              <a:latin typeface="+mn-lt"/>
              <a:ea typeface="+mn-ea"/>
              <a:cs typeface="+mn-cs"/>
            </a:rPr>
            <a:t> COUNTA, SUM, and AVERAGE functions, arguably the most frequently used functions in Excel. In this section I discuss some less common functions for counting, summing, and averaging. Although they are less common and are considered more "advanced," they are extremely useful in certain situations. The functions on the next two sheets allow you to count, sum, or average, but only over rows that satisfy certain conditions. They all contain IF in their name, such as COUNTIF and SUMIFS. The last function in this section, SUMPRODUCT, does exactly what its name implies. It is absolutely indispensable in many business models.</a:t>
          </a:r>
          <a:endParaRPr lang="en-US" sz="1100">
            <a:solidFill>
              <a:schemeClr val="dk1"/>
            </a:solidFill>
            <a:latin typeface="+mn-lt"/>
            <a:ea typeface="+mn-ea"/>
            <a:cs typeface="+mn-cs"/>
          </a:endParaRPr>
        </a:p>
      </xdr:txBody>
    </xdr:sp>
    <xdr:clientData/>
  </xdr:twoCellAnchor>
  <xdr:twoCellAnchor>
    <xdr:from>
      <xdr:col>0</xdr:col>
      <xdr:colOff>0</xdr:colOff>
      <xdr:row>16</xdr:row>
      <xdr:rowOff>0</xdr:rowOff>
    </xdr:from>
    <xdr:to>
      <xdr:col>18</xdr:col>
      <xdr:colOff>523874</xdr:colOff>
      <xdr:row>18</xdr:row>
      <xdr:rowOff>161925</xdr:rowOff>
    </xdr:to>
    <xdr:sp macro="" textlink="">
      <xdr:nvSpPr>
        <xdr:cNvPr id="3" name="Rounded Rectangle 2">
          <a:hlinkClick xmlns:r="http://schemas.openxmlformats.org/officeDocument/2006/relationships" r:id="rId1"/>
        </xdr:cNvPr>
        <xdr:cNvSpPr/>
      </xdr:nvSpPr>
      <xdr:spPr>
        <a:xfrm>
          <a:off x="0" y="3048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9</xdr:row>
      <xdr:rowOff>114299</xdr:rowOff>
    </xdr:to>
    <xdr:sp macro="" textlink="">
      <xdr:nvSpPr>
        <xdr:cNvPr id="2" name="TextBox 1"/>
        <xdr:cNvSpPr txBox="1"/>
      </xdr:nvSpPr>
      <xdr:spPr>
        <a:xfrm>
          <a:off x="609600" y="381000"/>
          <a:ext cx="5483225" cy="144779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several Excel functions that allow you to count values, or sum</a:t>
          </a:r>
          <a:r>
            <a:rPr lang="en-US" sz="1100" baseline="0">
              <a:solidFill>
                <a:schemeClr val="dk1"/>
              </a:solidFill>
              <a:latin typeface="+mn-lt"/>
              <a:ea typeface="+mn-ea"/>
              <a:cs typeface="+mn-cs"/>
            </a:rPr>
            <a:t> </a:t>
          </a:r>
          <a:r>
            <a:rPr lang="en-US" sz="1100">
              <a:solidFill>
                <a:schemeClr val="dk1"/>
              </a:solidFill>
              <a:latin typeface="+mn-lt"/>
              <a:ea typeface="+mn-ea"/>
              <a:cs typeface="+mn-cs"/>
            </a:rPr>
            <a:t>or average values, subject to conditions. Until</a:t>
          </a:r>
          <a:r>
            <a:rPr lang="en-US" sz="1100" baseline="0">
              <a:solidFill>
                <a:schemeClr val="dk1"/>
              </a:solidFill>
              <a:latin typeface="+mn-lt"/>
              <a:ea typeface="+mn-ea"/>
              <a:cs typeface="+mn-cs"/>
            </a:rPr>
            <a:t> Excel 2007, this was possible only for a </a:t>
          </a:r>
          <a:r>
            <a:rPr lang="en-US" sz="1100" i="1" baseline="0">
              <a:solidFill>
                <a:schemeClr val="dk1"/>
              </a:solidFill>
              <a:latin typeface="+mn-lt"/>
              <a:ea typeface="+mn-ea"/>
              <a:cs typeface="+mn-cs"/>
            </a:rPr>
            <a:t>single </a:t>
          </a:r>
          <a:r>
            <a:rPr lang="en-US" sz="1100" i="0" baseline="0">
              <a:solidFill>
                <a:schemeClr val="dk1"/>
              </a:solidFill>
              <a:latin typeface="+mn-lt"/>
              <a:ea typeface="+mn-ea"/>
              <a:cs typeface="+mn-cs"/>
            </a:rPr>
            <a:t>condition, such as all people younger than 35 years old, and there were only two functions available, COUNTIF and SUMIF. In response to a lot of customer demand, Microsoft added four new functions in Excel 2007: AVERAGEIF (for a single condition), and COUNTIFS, SUMIFS, and AVERAGEIFS (for multiple conditions). These are </a:t>
          </a:r>
          <a:r>
            <a:rPr lang="en-US" sz="1100" i="1" baseline="0">
              <a:solidFill>
                <a:schemeClr val="dk1"/>
              </a:solidFill>
              <a:latin typeface="+mn-lt"/>
              <a:ea typeface="+mn-ea"/>
              <a:cs typeface="+mn-cs"/>
            </a:rPr>
            <a:t>all </a:t>
          </a:r>
          <a:r>
            <a:rPr lang="en-US" sz="1100" i="0" baseline="0">
              <a:solidFill>
                <a:schemeClr val="dk1"/>
              </a:solidFill>
              <a:latin typeface="+mn-lt"/>
              <a:ea typeface="+mn-ea"/>
              <a:cs typeface="+mn-cs"/>
            </a:rPr>
            <a:t>very handy functions, and you should definitely learn how to use them.</a:t>
          </a:r>
        </a:p>
      </xdr:txBody>
    </xdr:sp>
    <xdr:clientData/>
  </xdr:twoCellAnchor>
  <xdr:twoCellAnchor>
    <xdr:from>
      <xdr:col>1</xdr:col>
      <xdr:colOff>0</xdr:colOff>
      <xdr:row>10</xdr:row>
      <xdr:rowOff>104774</xdr:rowOff>
    </xdr:from>
    <xdr:to>
      <xdr:col>9</xdr:col>
      <xdr:colOff>606425</xdr:colOff>
      <xdr:row>28</xdr:row>
      <xdr:rowOff>38099</xdr:rowOff>
    </xdr:to>
    <xdr:sp macro="" textlink="">
      <xdr:nvSpPr>
        <xdr:cNvPr id="3" name="TextBox 2"/>
        <xdr:cNvSpPr txBox="1"/>
      </xdr:nvSpPr>
      <xdr:spPr>
        <a:xfrm>
          <a:off x="609600" y="2009774"/>
          <a:ext cx="5483225" cy="33623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COUNTIF function counts all values</a:t>
          </a:r>
          <a:r>
            <a:rPr lang="en-US" sz="1100" baseline="0">
              <a:solidFill>
                <a:schemeClr val="dk1"/>
              </a:solidFill>
              <a:latin typeface="+mn-lt"/>
              <a:ea typeface="+mn-ea"/>
              <a:cs typeface="+mn-cs"/>
            </a:rPr>
            <a:t> in a specified range that satisfy a certain condition.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use the COUNTIF function: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formula </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COUNTIF(criterion_range,condition</a:t>
          </a:r>
          <a:r>
            <a:rPr lang="en-US" sz="1100" b="1" i="0" baseline="0">
              <a:solidFill>
                <a:schemeClr val="dk1"/>
              </a:solidFill>
              <a:latin typeface="+mn-lt"/>
              <a:ea typeface="+mn-ea"/>
              <a:cs typeface="+mn-cs"/>
            </a:rPr>
            <a:t>) </a:t>
          </a:r>
          <a:r>
            <a:rPr lang="en-US" sz="1100" b="0" i="0" baseline="0">
              <a:solidFill>
                <a:schemeClr val="dk1"/>
              </a:solidFill>
              <a:latin typeface="+mn-lt"/>
              <a:ea typeface="+mn-ea"/>
              <a:cs typeface="+mn-cs"/>
            </a:rPr>
            <a:t>in any cell, where </a:t>
          </a:r>
          <a:r>
            <a:rPr lang="en-US" sz="1100" b="0" i="1" baseline="0">
              <a:solidFill>
                <a:schemeClr val="dk1"/>
              </a:solidFill>
              <a:latin typeface="+mn-lt"/>
              <a:ea typeface="+mn-ea"/>
              <a:cs typeface="+mn-cs"/>
            </a:rPr>
            <a:t>condition </a:t>
          </a:r>
          <a:r>
            <a:rPr lang="en-US" sz="1100" b="0" i="0" baseline="0">
              <a:solidFill>
                <a:schemeClr val="dk1"/>
              </a:solidFill>
              <a:latin typeface="+mn-lt"/>
              <a:ea typeface="+mn-ea"/>
              <a:cs typeface="+mn-cs"/>
            </a:rPr>
            <a:t>is any expression that evaluate to TRUE or FALSE. This counts all values in </a:t>
          </a:r>
          <a:r>
            <a:rPr lang="en-US" sz="1100" b="0" i="1" baseline="0">
              <a:solidFill>
                <a:schemeClr val="dk1"/>
              </a:solidFill>
              <a:latin typeface="+mn-lt"/>
              <a:ea typeface="+mn-ea"/>
              <a:cs typeface="+mn-cs"/>
            </a:rPr>
            <a:t>criterion_range</a:t>
          </a:r>
          <a:r>
            <a:rPr lang="en-US" sz="1100" b="0" i="0" baseline="0">
              <a:solidFill>
                <a:schemeClr val="dk1"/>
              </a:solidFill>
              <a:latin typeface="+mn-lt"/>
              <a:ea typeface="+mn-ea"/>
              <a:cs typeface="+mn-cs"/>
            </a:rPr>
            <a:t> that satisfy the condition.</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The condition can be tricky to specify. If we want a specific value, such as Male, we can specify it easily as "Male" (quotes required), or we can use a cell reference such as R3. Also, if we want a specific inequality, such as younger than 20, we can specify it literally as "&lt;20". But if we want it to be younger than the value in cell R4, then we need to piece it together as a literal part, "&lt;", and a variable part, whatever is in cell R4. The correct syntax is "&lt;"&amp;R4. The ampersand (&amp;) symbol connects the two pieces. For example, if we want to know the number of students who are older than 20, the correct formula is =COUNTIF(M4:M75,"&gt;"&amp;R4).</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Use COUNTIF in cell R7 to find the number of students who scored at least as high as the value in cell R5. (Scroll to the right for the answer.)</a:t>
          </a:r>
          <a:endParaRPr lang="en-US" sz="1100" i="0" baseline="0">
            <a:solidFill>
              <a:schemeClr val="dk1"/>
            </a:solidFill>
            <a:latin typeface="+mn-lt"/>
            <a:ea typeface="+mn-ea"/>
            <a:cs typeface="+mn-cs"/>
          </a:endParaRPr>
        </a:p>
      </xdr:txBody>
    </xdr:sp>
    <xdr:clientData/>
  </xdr:twoCellAnchor>
  <xdr:twoCellAnchor>
    <xdr:from>
      <xdr:col>0</xdr:col>
      <xdr:colOff>600075</xdr:colOff>
      <xdr:row>29</xdr:row>
      <xdr:rowOff>9524</xdr:rowOff>
    </xdr:from>
    <xdr:to>
      <xdr:col>9</xdr:col>
      <xdr:colOff>596900</xdr:colOff>
      <xdr:row>44</xdr:row>
      <xdr:rowOff>114299</xdr:rowOff>
    </xdr:to>
    <xdr:sp macro="" textlink="">
      <xdr:nvSpPr>
        <xdr:cNvPr id="4" name="TextBox 3"/>
        <xdr:cNvSpPr txBox="1"/>
      </xdr:nvSpPr>
      <xdr:spPr>
        <a:xfrm>
          <a:off x="600075" y="5534024"/>
          <a:ext cx="5483225" cy="2962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SUMIF function sums values in one range where</a:t>
          </a:r>
          <a:r>
            <a:rPr lang="en-US" sz="1100" baseline="0">
              <a:solidFill>
                <a:schemeClr val="dk1"/>
              </a:solidFill>
              <a:latin typeface="+mn-lt"/>
              <a:ea typeface="+mn-ea"/>
              <a:cs typeface="+mn-cs"/>
            </a:rPr>
            <a:t> a condition in a corresponding range is satisfied. Similarly, the AVERAGEIF function averages values where a condition is satisfied. Usually, the setup is like the example to the right, where we want to sum or average scores in one column (O), but only for rows that satisfy a condition on another column (M or 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use the SUMIF or AVERAGEIF functions: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formula </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SUMIF(criterion_range,condition,sum_range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This sums all values in </a:t>
          </a:r>
          <a:r>
            <a:rPr lang="en-US" sz="1100" b="0" i="1" baseline="0">
              <a:solidFill>
                <a:schemeClr val="dk1"/>
              </a:solidFill>
              <a:latin typeface="+mn-lt"/>
              <a:ea typeface="+mn-ea"/>
              <a:cs typeface="+mn-cs"/>
            </a:rPr>
            <a:t>sum_range </a:t>
          </a:r>
          <a:r>
            <a:rPr lang="en-US" sz="1100" b="0" i="0" baseline="0">
              <a:solidFill>
                <a:schemeClr val="dk1"/>
              </a:solidFill>
              <a:latin typeface="+mn-lt"/>
              <a:ea typeface="+mn-ea"/>
              <a:cs typeface="+mn-cs"/>
            </a:rPr>
            <a:t>where the corresponding value in </a:t>
          </a:r>
          <a:r>
            <a:rPr lang="en-US" sz="1100" b="0" i="1" baseline="0">
              <a:solidFill>
                <a:schemeClr val="dk1"/>
              </a:solidFill>
              <a:latin typeface="+mn-lt"/>
              <a:ea typeface="+mn-ea"/>
              <a:cs typeface="+mn-cs"/>
            </a:rPr>
            <a:t>criterion_range </a:t>
          </a:r>
          <a:r>
            <a:rPr lang="en-US" sz="1100" b="0" i="0" baseline="0">
              <a:solidFill>
                <a:schemeClr val="dk1"/>
              </a:solidFill>
              <a:latin typeface="+mn-lt"/>
              <a:ea typeface="+mn-ea"/>
              <a:cs typeface="+mn-cs"/>
            </a:rPr>
            <a:t>satisfies the condition. Note that the </a:t>
          </a:r>
          <a:r>
            <a:rPr lang="en-US" sz="1100" b="0" i="1" baseline="0">
              <a:solidFill>
                <a:schemeClr val="dk1"/>
              </a:solidFill>
              <a:latin typeface="+mn-lt"/>
              <a:ea typeface="+mn-ea"/>
              <a:cs typeface="+mn-cs"/>
            </a:rPr>
            <a:t>criterion_range</a:t>
          </a:r>
          <a:r>
            <a:rPr lang="en-US" sz="1100" b="0" i="0" baseline="0">
              <a:solidFill>
                <a:schemeClr val="dk1"/>
              </a:solidFill>
              <a:latin typeface="+mn-lt"/>
              <a:ea typeface="+mn-ea"/>
              <a:cs typeface="+mn-cs"/>
            </a:rPr>
            <a:t> is listed first, and the </a:t>
          </a:r>
          <a:r>
            <a:rPr lang="en-US" sz="1100" b="0" i="1" baseline="0">
              <a:solidFill>
                <a:schemeClr val="dk1"/>
              </a:solidFill>
              <a:latin typeface="+mn-lt"/>
              <a:ea typeface="+mn-ea"/>
              <a:cs typeface="+mn-cs"/>
            </a:rPr>
            <a:t>sum_range</a:t>
          </a:r>
          <a:r>
            <a:rPr lang="en-US" sz="1100" b="0" i="0" baseline="0">
              <a:solidFill>
                <a:schemeClr val="dk1"/>
              </a:solidFill>
              <a:latin typeface="+mn-lt"/>
              <a:ea typeface="+mn-ea"/>
              <a:cs typeface="+mn-cs"/>
            </a:rPr>
            <a:t> is listed last. To average instead of sum, enter the similar formula </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AVERAGEIF(criterion_range,condition,average_range</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Calculate the sum of all scores, and the average of all scores, for the males; for all students who are younger than the cutoff value in cell R4; for all students who are at least as old as the cutoff value in cell R4. Enter these six formulas in the range R9:R14. (Scroll to the right for the answers.)</a:t>
          </a:r>
        </a:p>
      </xdr:txBody>
    </xdr:sp>
    <xdr:clientData/>
  </xdr:twoCellAnchor>
  <xdr:twoCellAnchor>
    <xdr:from>
      <xdr:col>0</xdr:col>
      <xdr:colOff>0</xdr:colOff>
      <xdr:row>75</xdr:row>
      <xdr:rowOff>0</xdr:rowOff>
    </xdr:from>
    <xdr:to>
      <xdr:col>16</xdr:col>
      <xdr:colOff>1295399</xdr:colOff>
      <xdr:row>77</xdr:row>
      <xdr:rowOff>161925</xdr:rowOff>
    </xdr:to>
    <xdr:sp macro="" textlink="">
      <xdr:nvSpPr>
        <xdr:cNvPr id="5" name="Rounded Rectangle 4">
          <a:hlinkClick xmlns:r="http://schemas.openxmlformats.org/officeDocument/2006/relationships" r:id="rId1"/>
        </xdr:cNvPr>
        <xdr:cNvSpPr/>
      </xdr:nvSpPr>
      <xdr:spPr>
        <a:xfrm>
          <a:off x="0" y="14287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6</xdr:row>
      <xdr:rowOff>47625</xdr:rowOff>
    </xdr:to>
    <xdr:sp macro="" textlink="">
      <xdr:nvSpPr>
        <xdr:cNvPr id="2" name="TextBox 1"/>
        <xdr:cNvSpPr txBox="1"/>
      </xdr:nvSpPr>
      <xdr:spPr>
        <a:xfrm>
          <a:off x="609600" y="381000"/>
          <a:ext cx="5483225" cy="8096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"plural" functions discussed here, COUNTIFS, SUMIFS,</a:t>
          </a:r>
          <a:r>
            <a:rPr lang="en-US" sz="1100" baseline="0">
              <a:solidFill>
                <a:schemeClr val="dk1"/>
              </a:solidFill>
              <a:latin typeface="+mn-lt"/>
              <a:ea typeface="+mn-ea"/>
              <a:cs typeface="+mn-cs"/>
            </a:rPr>
            <a:t> and AVERAGEIFS, are recent additions in Excel 2007. They allow you to impose multiple conditions, such as male </a:t>
          </a:r>
          <a:r>
            <a:rPr lang="en-US" sz="1100" i="1" baseline="0">
              <a:solidFill>
                <a:schemeClr val="dk1"/>
              </a:solidFill>
              <a:latin typeface="+mn-lt"/>
              <a:ea typeface="+mn-ea"/>
              <a:cs typeface="+mn-cs"/>
            </a:rPr>
            <a:t>and </a:t>
          </a:r>
          <a:r>
            <a:rPr lang="en-US" sz="1100" i="0" baseline="0">
              <a:solidFill>
                <a:schemeClr val="dk1"/>
              </a:solidFill>
              <a:latin typeface="+mn-lt"/>
              <a:ea typeface="+mn-ea"/>
              <a:cs typeface="+mn-cs"/>
            </a:rPr>
            <a:t>younger than the value in cell R4. Their arguments, described in more detail below, include any number of </a:t>
          </a:r>
          <a:r>
            <a:rPr lang="en-US" sz="1100" i="1" baseline="0">
              <a:solidFill>
                <a:schemeClr val="dk1"/>
              </a:solidFill>
              <a:latin typeface="+mn-lt"/>
              <a:ea typeface="+mn-ea"/>
              <a:cs typeface="+mn-cs"/>
            </a:rPr>
            <a:t>pairs</a:t>
          </a:r>
          <a:r>
            <a:rPr lang="en-US" sz="1100" i="0" baseline="0">
              <a:solidFill>
                <a:schemeClr val="dk1"/>
              </a:solidFill>
              <a:latin typeface="+mn-lt"/>
              <a:ea typeface="+mn-ea"/>
              <a:cs typeface="+mn-cs"/>
            </a:rPr>
            <a:t> of ranges and criteria, such as M4:M75,"Male".</a:t>
          </a:r>
        </a:p>
      </xdr:txBody>
    </xdr:sp>
    <xdr:clientData/>
  </xdr:twoCellAnchor>
  <xdr:twoCellAnchor>
    <xdr:from>
      <xdr:col>1</xdr:col>
      <xdr:colOff>0</xdr:colOff>
      <xdr:row>7</xdr:row>
      <xdr:rowOff>0</xdr:rowOff>
    </xdr:from>
    <xdr:to>
      <xdr:col>9</xdr:col>
      <xdr:colOff>606425</xdr:colOff>
      <xdr:row>17</xdr:row>
      <xdr:rowOff>123826</xdr:rowOff>
    </xdr:to>
    <xdr:sp macro="" textlink="">
      <xdr:nvSpPr>
        <xdr:cNvPr id="3" name="TextBox 2"/>
        <xdr:cNvSpPr txBox="1"/>
      </xdr:nvSpPr>
      <xdr:spPr>
        <a:xfrm>
          <a:off x="609600" y="1333500"/>
          <a:ext cx="5483225" cy="20288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COUNTIFS function counts the number of rows that</a:t>
          </a:r>
          <a:r>
            <a:rPr lang="en-US" sz="1100" baseline="0">
              <a:solidFill>
                <a:schemeClr val="dk1"/>
              </a:solidFill>
              <a:latin typeface="+mn-lt"/>
              <a:ea typeface="+mn-ea"/>
              <a:cs typeface="+mn-cs"/>
            </a:rPr>
            <a:t> satisfy all of the conditions.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use the COUNTIFS function: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function </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COUNTIFS(criterion_range1,condition1,criterion_range2,condition2</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each </a:t>
          </a:r>
          <a:r>
            <a:rPr lang="en-US" sz="1100" b="0" i="1" baseline="0">
              <a:solidFill>
                <a:schemeClr val="dk1"/>
              </a:solidFill>
              <a:latin typeface="+mn-lt"/>
              <a:ea typeface="+mn-ea"/>
              <a:cs typeface="+mn-cs"/>
            </a:rPr>
            <a:t>criterion_range,condition </a:t>
          </a:r>
          <a:r>
            <a:rPr lang="en-US" sz="1100" b="0" i="0" baseline="0">
              <a:solidFill>
                <a:schemeClr val="dk1"/>
              </a:solidFill>
              <a:latin typeface="+mn-lt"/>
              <a:ea typeface="+mn-ea"/>
              <a:cs typeface="+mn-cs"/>
            </a:rPr>
            <a:t>pair imposes a condition on a particular range (usually a column). The "..." means that any number of conditions can be imposed.</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In cell R7, find the number of students with the gender in cell R3 and age younger than the age cutoff in cell R4 who scored less than or equal to the score cutoff in cell R5. (Scroll to the right for the answer.)</a:t>
          </a:r>
        </a:p>
        <a:p>
          <a:endParaRPr lang="en-US" sz="1100" b="0" i="0" baseline="0">
            <a:solidFill>
              <a:schemeClr val="dk1"/>
            </a:solidFill>
            <a:latin typeface="+mn-lt"/>
            <a:ea typeface="+mn-ea"/>
            <a:cs typeface="+mn-cs"/>
          </a:endParaRPr>
        </a:p>
      </xdr:txBody>
    </xdr:sp>
    <xdr:clientData/>
  </xdr:twoCellAnchor>
  <xdr:twoCellAnchor>
    <xdr:from>
      <xdr:col>1</xdr:col>
      <xdr:colOff>19050</xdr:colOff>
      <xdr:row>18</xdr:row>
      <xdr:rowOff>161923</xdr:rowOff>
    </xdr:from>
    <xdr:to>
      <xdr:col>10</xdr:col>
      <xdr:colOff>15875</xdr:colOff>
      <xdr:row>36</xdr:row>
      <xdr:rowOff>114300</xdr:rowOff>
    </xdr:to>
    <xdr:sp macro="" textlink="">
      <xdr:nvSpPr>
        <xdr:cNvPr id="4" name="TextBox 3"/>
        <xdr:cNvSpPr txBox="1"/>
      </xdr:nvSpPr>
      <xdr:spPr>
        <a:xfrm>
          <a:off x="628650" y="3590923"/>
          <a:ext cx="5483225" cy="33813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SUMIFS</a:t>
          </a:r>
          <a:r>
            <a:rPr lang="en-US" sz="1100" baseline="0">
              <a:solidFill>
                <a:schemeClr val="dk1"/>
              </a:solidFill>
              <a:latin typeface="+mn-lt"/>
              <a:ea typeface="+mn-ea"/>
              <a:cs typeface="+mn-cs"/>
            </a:rPr>
            <a:t> and AVERAGEIFS functions are similar in concept to SUMIF and AVERAGEIF, but their syntax is different. (Microsoft evidently liked this new syntax better than the original, but they didn't want to change SUMIF and AVERAGEIF syntax because it would mess up too many existing spreadsheets.) Now the range to sum or average comes first, and the criteria ranges and conditions come last.</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To use the SUMIFS (or AVERAGEIFS) function:</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Enter the formula </a:t>
          </a:r>
        </a:p>
        <a:p>
          <a:r>
            <a:rPr lang="en-US" sz="1100" b="1" i="0" baseline="0">
              <a:solidFill>
                <a:schemeClr val="dk1"/>
              </a:solidFill>
              <a:latin typeface="+mn-lt"/>
              <a:ea typeface="+mn-ea"/>
              <a:cs typeface="+mn-cs"/>
            </a:rPr>
            <a:t>=SUMIFS(</a:t>
          </a:r>
          <a:r>
            <a:rPr lang="en-US" sz="1100" b="1" i="1" baseline="0">
              <a:solidFill>
                <a:schemeClr val="dk1"/>
              </a:solidFill>
              <a:latin typeface="+mn-lt"/>
              <a:ea typeface="+mn-ea"/>
              <a:cs typeface="+mn-cs"/>
            </a:rPr>
            <a:t>sum_range</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criterion_range1</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condition1</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criterion_range2</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condition2</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a:t>
          </a:r>
        </a:p>
        <a:p>
          <a:r>
            <a:rPr lang="en-US" sz="1100" b="0" i="0" baseline="0">
              <a:solidFill>
                <a:schemeClr val="dk1"/>
              </a:solidFill>
              <a:latin typeface="+mn-lt"/>
              <a:ea typeface="+mn-ea"/>
              <a:cs typeface="+mn-cs"/>
            </a:rPr>
            <a:t>or </a:t>
          </a:r>
          <a:r>
            <a:rPr lang="en-US" sz="1100" b="1" i="0" baseline="0">
              <a:solidFill>
                <a:schemeClr val="dk1"/>
              </a:solidFill>
              <a:latin typeface="+mn-lt"/>
              <a:ea typeface="+mn-ea"/>
              <a:cs typeface="+mn-cs"/>
            </a:rPr>
            <a:t>=AVERAGEIFS(</a:t>
          </a:r>
          <a:r>
            <a:rPr lang="en-US" sz="1100" b="1" i="1" baseline="0">
              <a:solidFill>
                <a:schemeClr val="dk1"/>
              </a:solidFill>
              <a:latin typeface="+mn-lt"/>
              <a:ea typeface="+mn-ea"/>
              <a:cs typeface="+mn-cs"/>
            </a:rPr>
            <a:t>average_range</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criterion_range1</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condition1</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criterion_range2</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condition2</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Again, the setup is typically like the example to the right. There is a column such as exam score to sum or average. The criteria impose conditions on other columns (or even the same column). Only those rows that meet all of the conditions are part of the sum or average.</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In cells R9 and R10, calculate the total of all scores made by the gender in cell R4 and ages younger than the age cutoff in cell R5. (Scroll to the right for the answers.)</a:t>
          </a:r>
        </a:p>
        <a:p>
          <a:endParaRPr lang="en-US" sz="1100" b="0" i="0" baseline="0">
            <a:solidFill>
              <a:schemeClr val="dk1"/>
            </a:solidFill>
            <a:latin typeface="+mn-lt"/>
            <a:ea typeface="+mn-ea"/>
            <a:cs typeface="+mn-cs"/>
          </a:endParaRPr>
        </a:p>
      </xdr:txBody>
    </xdr:sp>
    <xdr:clientData/>
  </xdr:twoCellAnchor>
  <xdr:twoCellAnchor>
    <xdr:from>
      <xdr:col>1</xdr:col>
      <xdr:colOff>19050</xdr:colOff>
      <xdr:row>37</xdr:row>
      <xdr:rowOff>180974</xdr:rowOff>
    </xdr:from>
    <xdr:to>
      <xdr:col>10</xdr:col>
      <xdr:colOff>15875</xdr:colOff>
      <xdr:row>43</xdr:row>
      <xdr:rowOff>104776</xdr:rowOff>
    </xdr:to>
    <xdr:sp macro="" textlink="">
      <xdr:nvSpPr>
        <xdr:cNvPr id="5" name="TextBox 4"/>
        <xdr:cNvSpPr txBox="1"/>
      </xdr:nvSpPr>
      <xdr:spPr>
        <a:xfrm>
          <a:off x="628650" y="7229474"/>
          <a:ext cx="5483225" cy="1066802"/>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pPr fontAlgn="base"/>
          <a:r>
            <a:rPr lang="en-US" sz="1100" b="0" i="0" baseline="0">
              <a:solidFill>
                <a:schemeClr val="dk1"/>
              </a:solidFill>
              <a:latin typeface="+mn-lt"/>
              <a:ea typeface="+mn-ea"/>
              <a:cs typeface="+mn-cs"/>
            </a:rPr>
            <a:t>Note: According to Excel's online help, when using these functions, if a cell in a criterion range is blank, it is treated as 0. However, this doesn't appear to be true. For example, the second student does not currently satisfy the conditions (too old). Change her age to 0, and you will see the answers change. Then delete her age (make it blank), and the answers will revert back to their original values.</a:t>
          </a:r>
          <a:endParaRPr lang="en-US" sz="1100" b="0" i="1" baseline="0">
            <a:solidFill>
              <a:schemeClr val="dk1"/>
            </a:solidFill>
            <a:latin typeface="+mn-lt"/>
            <a:ea typeface="+mn-ea"/>
            <a:cs typeface="+mn-cs"/>
          </a:endParaRPr>
        </a:p>
      </xdr:txBody>
    </xdr:sp>
    <xdr:clientData/>
  </xdr:twoCellAnchor>
  <xdr:twoCellAnchor>
    <xdr:from>
      <xdr:col>0</xdr:col>
      <xdr:colOff>0</xdr:colOff>
      <xdr:row>78</xdr:row>
      <xdr:rowOff>0</xdr:rowOff>
    </xdr:from>
    <xdr:to>
      <xdr:col>16</xdr:col>
      <xdr:colOff>1295399</xdr:colOff>
      <xdr:row>80</xdr:row>
      <xdr:rowOff>161925</xdr:rowOff>
    </xdr:to>
    <xdr:sp macro="" textlink="">
      <xdr:nvSpPr>
        <xdr:cNvPr id="6" name="Rounded Rectangle 5">
          <a:hlinkClick xmlns:r="http://schemas.openxmlformats.org/officeDocument/2006/relationships" r:id="rId1"/>
        </xdr:cNvPr>
        <xdr:cNvSpPr/>
      </xdr:nvSpPr>
      <xdr:spPr>
        <a:xfrm>
          <a:off x="0" y="14859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23</xdr:row>
      <xdr:rowOff>9525</xdr:rowOff>
    </xdr:to>
    <xdr:sp macro="" textlink="">
      <xdr:nvSpPr>
        <xdr:cNvPr id="2" name="TextBox 1"/>
        <xdr:cNvSpPr txBox="1"/>
      </xdr:nvSpPr>
      <xdr:spPr>
        <a:xfrm>
          <a:off x="609600" y="380999"/>
          <a:ext cx="5483225" cy="40100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many times when you need to sum products of values in two (or possibly more than two) same-size ranges. Fortunately, there is a SUMPRODUCT function that sums products quickly.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SUMPRODUCT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=SUMPRODUCT(</a:t>
          </a:r>
          <a:r>
            <a:rPr lang="en-US" sz="1100" b="1" i="1">
              <a:solidFill>
                <a:schemeClr val="dk1"/>
              </a:solidFill>
              <a:latin typeface="+mn-lt"/>
              <a:ea typeface="+mn-ea"/>
              <a:cs typeface="+mn-cs"/>
            </a:rPr>
            <a:t>range1</a:t>
          </a:r>
          <a:r>
            <a:rPr lang="en-US" sz="1100" b="1">
              <a:solidFill>
                <a:schemeClr val="dk1"/>
              </a:solidFill>
              <a:latin typeface="+mn-lt"/>
              <a:ea typeface="+mn-ea"/>
              <a:cs typeface="+mn-cs"/>
            </a:rPr>
            <a:t>,</a:t>
          </a:r>
          <a:r>
            <a:rPr lang="en-US" sz="1100" b="1" i="1">
              <a:solidFill>
                <a:schemeClr val="dk1"/>
              </a:solidFill>
              <a:latin typeface="+mn-lt"/>
              <a:ea typeface="+mn-ea"/>
              <a:cs typeface="+mn-cs"/>
            </a:rPr>
            <a:t>range2</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range1</a:t>
          </a:r>
          <a:r>
            <a:rPr lang="en-US" sz="1100">
              <a:solidFill>
                <a:schemeClr val="dk1"/>
              </a:solidFill>
              <a:latin typeface="+mn-lt"/>
              <a:ea typeface="+mn-ea"/>
              <a:cs typeface="+mn-cs"/>
            </a:rPr>
            <a:t> and </a:t>
          </a:r>
          <a:r>
            <a:rPr lang="en-US" sz="1100" i="1">
              <a:solidFill>
                <a:schemeClr val="dk1"/>
              </a:solidFill>
              <a:latin typeface="+mn-lt"/>
              <a:ea typeface="+mn-ea"/>
              <a:cs typeface="+mn-cs"/>
            </a:rPr>
            <a:t>range2 </a:t>
          </a:r>
          <a:r>
            <a:rPr lang="en-US" sz="1100">
              <a:solidFill>
                <a:schemeClr val="dk1"/>
              </a:solidFill>
              <a:latin typeface="+mn-lt"/>
              <a:ea typeface="+mn-ea"/>
              <a:cs typeface="+mn-cs"/>
            </a:rPr>
            <a:t>are exactly the same size. For example, they might be two column ranges with 10 cells each, or they might be two ranges with 4 rows and 10 columns each. The formula sums the products of the corresponding values from the two ranges.</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There can actually be more than two ranges in the SUMPRODUCT formula, separated by commas, as long as all of them have exactly the same size. This is not as common as having only two ranges, but it is sometimes useful.</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Sum the products of the two ranges in the example to the right to find the total shipping cost. Enter the result in cell M13.  (The answer should</a:t>
          </a:r>
          <a:r>
            <a:rPr lang="en-US" sz="1100" b="0" baseline="0">
              <a:solidFill>
                <a:schemeClr val="dk1"/>
              </a:solidFill>
              <a:latin typeface="+mn-lt"/>
              <a:ea typeface="+mn-ea"/>
              <a:cs typeface="+mn-cs"/>
            </a:rPr>
            <a:t> be $1,609.50.)</a:t>
          </a:r>
          <a:endParaRPr lang="en-US" sz="1100" b="0">
            <a:solidFill>
              <a:schemeClr val="dk1"/>
            </a:solidFill>
            <a:latin typeface="+mn-lt"/>
            <a:ea typeface="+mn-ea"/>
            <a:cs typeface="+mn-cs"/>
          </a:endParaRPr>
        </a:p>
        <a:p>
          <a:endParaRPr lang="en-US" sz="1100" b="0">
            <a:solidFill>
              <a:schemeClr val="dk1"/>
            </a:solidFill>
            <a:latin typeface="+mn-lt"/>
            <a:ea typeface="+mn-ea"/>
            <a:cs typeface="+mn-cs"/>
          </a:endParaRPr>
        </a:p>
        <a:p>
          <a:r>
            <a:rPr lang="en-US" sz="1100" b="0">
              <a:solidFill>
                <a:schemeClr val="dk1"/>
              </a:solidFill>
              <a:latin typeface="+mn-lt"/>
              <a:ea typeface="+mn-ea"/>
              <a:cs typeface="+mn-cs"/>
            </a:rPr>
            <a:t>By the way, if you are tempted to write the formula </a:t>
          </a:r>
          <a:r>
            <a:rPr lang="en-US" sz="1100" b="0" i="1">
              <a:solidFill>
                <a:schemeClr val="dk1"/>
              </a:solidFill>
              <a:latin typeface="+mn-lt"/>
              <a:ea typeface="+mn-ea"/>
              <a:cs typeface="+mn-cs"/>
            </a:rPr>
            <a:t>without </a:t>
          </a:r>
          <a:r>
            <a:rPr lang="en-US" sz="1100" b="0">
              <a:solidFill>
                <a:schemeClr val="dk1"/>
              </a:solidFill>
              <a:latin typeface="+mn-lt"/>
              <a:ea typeface="+mn-ea"/>
              <a:cs typeface="+mn-cs"/>
            </a:rPr>
            <a:t>the SUMPRODUCT function as the sum of 9 products, as many of my students continue to do, imagine how long your formula would be if there were 10 plants and 50 cities! The SUMPRODUCT function is extremely efficient, so get used to using</a:t>
          </a:r>
          <a:r>
            <a:rPr lang="en-US" sz="1100" b="0" baseline="0">
              <a:solidFill>
                <a:schemeClr val="dk1"/>
              </a:solidFill>
              <a:latin typeface="+mn-lt"/>
              <a:ea typeface="+mn-ea"/>
              <a:cs typeface="+mn-cs"/>
            </a:rPr>
            <a:t> it!</a:t>
          </a:r>
          <a:endParaRPr lang="en-US" sz="1100" b="0">
            <a:solidFill>
              <a:schemeClr val="dk1"/>
            </a:solidFill>
            <a:latin typeface="+mn-lt"/>
            <a:ea typeface="+mn-ea"/>
            <a:cs typeface="+mn-cs"/>
          </a:endParaRPr>
        </a:p>
      </xdr:txBody>
    </xdr:sp>
    <xdr:clientData/>
  </xdr:twoCellAnchor>
  <xdr:twoCellAnchor>
    <xdr:from>
      <xdr:col>0</xdr:col>
      <xdr:colOff>0</xdr:colOff>
      <xdr:row>26</xdr:row>
      <xdr:rowOff>0</xdr:rowOff>
    </xdr:from>
    <xdr:to>
      <xdr:col>17</xdr:col>
      <xdr:colOff>552449</xdr:colOff>
      <xdr:row>28</xdr:row>
      <xdr:rowOff>161925</xdr:rowOff>
    </xdr:to>
    <xdr:sp macro="" textlink="">
      <xdr:nvSpPr>
        <xdr:cNvPr id="3" name="Rounded Rectangle 2">
          <a:hlinkClick xmlns:r="http://schemas.openxmlformats.org/officeDocument/2006/relationships" r:id="rId1"/>
        </xdr:cNvPr>
        <xdr:cNvSpPr/>
      </xdr:nvSpPr>
      <xdr:spPr>
        <a:xfrm>
          <a:off x="0" y="4953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14</xdr:row>
      <xdr:rowOff>161925</xdr:rowOff>
    </xdr:to>
    <xdr:sp macro="" textlink="">
      <xdr:nvSpPr>
        <xdr:cNvPr id="2" name="TextBox 1"/>
        <xdr:cNvSpPr txBox="1"/>
      </xdr:nvSpPr>
      <xdr:spPr>
        <a:xfrm>
          <a:off x="609600" y="381000"/>
          <a:ext cx="5483225" cy="24479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Most people use Excel functions to calculate numbers. However, Excel also provides several very useful functions for manipulating text. These can be </a:t>
          </a:r>
          <a:r>
            <a:rPr lang="en-US" sz="1100" i="1">
              <a:solidFill>
                <a:schemeClr val="dk1"/>
              </a:solidFill>
              <a:latin typeface="+mn-lt"/>
              <a:ea typeface="+mn-ea"/>
              <a:cs typeface="+mn-cs"/>
            </a:rPr>
            <a:t>real </a:t>
          </a:r>
          <a:r>
            <a:rPr lang="en-US" sz="1100">
              <a:solidFill>
                <a:schemeClr val="dk1"/>
              </a:solidFill>
              <a:latin typeface="+mn-lt"/>
              <a:ea typeface="+mn-ea"/>
              <a:cs typeface="+mn-cs"/>
            </a:rPr>
            <a:t>time-savers. If you have ever been required to manipulate a list of hundreds of names or any similar</a:t>
          </a:r>
          <a:r>
            <a:rPr lang="en-US" sz="1100" baseline="0">
              <a:solidFill>
                <a:schemeClr val="dk1"/>
              </a:solidFill>
              <a:latin typeface="+mn-lt"/>
              <a:ea typeface="+mn-ea"/>
              <a:cs typeface="+mn-cs"/>
            </a:rPr>
            <a:t> mind-numbing task, you know what I mean. </a:t>
          </a:r>
          <a:r>
            <a:rPr lang="en-US" sz="1100">
              <a:solidFill>
                <a:schemeClr val="dk1"/>
              </a:solidFill>
              <a:latin typeface="+mn-lt"/>
              <a:ea typeface="+mn-ea"/>
              <a:cs typeface="+mn-cs"/>
            </a:rPr>
            <a:t>This section illustrates some of the most common ways to manipulate text in Excel.</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next worksheet</a:t>
          </a:r>
          <a:r>
            <a:rPr lang="en-US" sz="1100" baseline="0">
              <a:solidFill>
                <a:schemeClr val="dk1"/>
              </a:solidFill>
              <a:latin typeface="+mn-lt"/>
              <a:ea typeface="+mn-ea"/>
              <a:cs typeface="+mn-cs"/>
            </a:rPr>
            <a:t> describes two handy text functions, TRIM and VALUE. Then the last two worksheets in this section discuss two common text tasks, concatenating and parsing. These are opposites. Concatenating means to put several pieces together, such as forming the name "John Smith" from the two pieces "John" and "Smith". Parsing means to separate text into several pieces, such as starting with the text "Smith, John" and separating it into the first name "John" and the last name "Smith". As you will see, concatenating is relatively easy, whereas parsing  is typically more difficult.</a:t>
          </a:r>
          <a:endParaRPr lang="en-US" sz="1100">
            <a:solidFill>
              <a:schemeClr val="dk1"/>
            </a:solidFill>
            <a:latin typeface="+mn-lt"/>
            <a:ea typeface="+mn-ea"/>
            <a:cs typeface="+mn-cs"/>
          </a:endParaRPr>
        </a:p>
      </xdr:txBody>
    </xdr:sp>
    <xdr:clientData/>
  </xdr:twoCellAnchor>
  <xdr:twoCellAnchor>
    <xdr:from>
      <xdr:col>0</xdr:col>
      <xdr:colOff>0</xdr:colOff>
      <xdr:row>22</xdr:row>
      <xdr:rowOff>0</xdr:rowOff>
    </xdr:from>
    <xdr:to>
      <xdr:col>18</xdr:col>
      <xdr:colOff>523874</xdr:colOff>
      <xdr:row>24</xdr:row>
      <xdr:rowOff>161925</xdr:rowOff>
    </xdr:to>
    <xdr:sp macro="" textlink="">
      <xdr:nvSpPr>
        <xdr:cNvPr id="3" name="Rounded Rectangle 2">
          <a:hlinkClick xmlns:r="http://schemas.openxmlformats.org/officeDocument/2006/relationships" r:id="rId1"/>
        </xdr:cNvPr>
        <xdr:cNvSpPr/>
      </xdr:nvSpPr>
      <xdr:spPr>
        <a:xfrm>
          <a:off x="0" y="4191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16</xdr:row>
      <xdr:rowOff>19050</xdr:rowOff>
    </xdr:to>
    <xdr:sp macro="" textlink="">
      <xdr:nvSpPr>
        <xdr:cNvPr id="2" name="TextBox 1"/>
        <xdr:cNvSpPr txBox="1"/>
      </xdr:nvSpPr>
      <xdr:spPr>
        <a:xfrm>
          <a:off x="609600" y="381000"/>
          <a:ext cx="5483225" cy="26860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Text</a:t>
          </a:r>
          <a:r>
            <a:rPr lang="en-US" sz="1100" baseline="0">
              <a:solidFill>
                <a:schemeClr val="dk1"/>
              </a:solidFill>
              <a:latin typeface="+mn-lt"/>
              <a:ea typeface="+mn-ea"/>
              <a:cs typeface="+mn-cs"/>
            </a:rPr>
            <a:t> in a cell sometimes has leading or trailing spaces. For example, you can guess from the alignment that the names to the right all have some leading spaces. (They also have some trailing spaces, although this is not obvious.) This is not necessarily a problem, but sometimes you would like to delete any leading or trailing spaces. Doing this manually could take hours, so luckily there is a function, TRIM, that does it automatically.</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To use the TRIM function: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=TRIM(</a:t>
          </a:r>
          <a:r>
            <a:rPr lang="en-US" sz="1100" b="1" i="1" baseline="0">
              <a:solidFill>
                <a:schemeClr val="dk1"/>
              </a:solidFill>
              <a:latin typeface="+mn-lt"/>
              <a:ea typeface="+mn-ea"/>
              <a:cs typeface="+mn-cs"/>
            </a:rPr>
            <a:t>cell</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cell </a:t>
          </a:r>
          <a:r>
            <a:rPr lang="en-US" sz="1100" b="0" i="0" baseline="0">
              <a:solidFill>
                <a:schemeClr val="dk1"/>
              </a:solidFill>
              <a:latin typeface="+mn-lt"/>
              <a:ea typeface="+mn-ea"/>
              <a:cs typeface="+mn-cs"/>
            </a:rPr>
            <a:t>is a reference to the cell to be trimmed.</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In column M, apply the TRIM function to the names in column L. Then copy the formulas in column M and paste them over themselves as values. Now there is no dependence on the names in column L, so move the values in column M to column L, replacing the originals. (This should take about 5 seconds, and it wouldn't take much longer if you started with </a:t>
          </a:r>
          <a:r>
            <a:rPr lang="en-US" sz="1100" b="0" i="1" baseline="0">
              <a:solidFill>
                <a:schemeClr val="dk1"/>
              </a:solidFill>
              <a:latin typeface="+mn-lt"/>
              <a:ea typeface="+mn-ea"/>
              <a:cs typeface="+mn-cs"/>
            </a:rPr>
            <a:t>thousands</a:t>
          </a:r>
          <a:r>
            <a:rPr lang="en-US" sz="1100" b="0" i="0" baseline="0">
              <a:solidFill>
                <a:schemeClr val="dk1"/>
              </a:solidFill>
              <a:latin typeface="+mn-lt"/>
              <a:ea typeface="+mn-ea"/>
              <a:cs typeface="+mn-cs"/>
            </a:rPr>
            <a:t> of names . That's efficiency!)</a:t>
          </a:r>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1</xdr:col>
      <xdr:colOff>0</xdr:colOff>
      <xdr:row>16</xdr:row>
      <xdr:rowOff>180974</xdr:rowOff>
    </xdr:from>
    <xdr:to>
      <xdr:col>9</xdr:col>
      <xdr:colOff>606425</xdr:colOff>
      <xdr:row>32</xdr:row>
      <xdr:rowOff>9525</xdr:rowOff>
    </xdr:to>
    <xdr:sp macro="" textlink="">
      <xdr:nvSpPr>
        <xdr:cNvPr id="3" name="TextBox 2"/>
        <xdr:cNvSpPr txBox="1"/>
      </xdr:nvSpPr>
      <xdr:spPr>
        <a:xfrm>
          <a:off x="609600" y="3228974"/>
          <a:ext cx="5483225" cy="28765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Have you ever gotten a spreadsheet</a:t>
          </a:r>
          <a:r>
            <a:rPr lang="en-US" sz="1100" baseline="0">
              <a:solidFill>
                <a:schemeClr val="dk1"/>
              </a:solidFill>
              <a:latin typeface="+mn-lt"/>
              <a:ea typeface="+mn-ea"/>
              <a:cs typeface="+mn-cs"/>
            </a:rPr>
            <a:t> with a lot of numbers, but the numbers are </a:t>
          </a:r>
          <a:r>
            <a:rPr lang="en-US" sz="1100" i="1" baseline="0">
              <a:solidFill>
                <a:schemeClr val="dk1"/>
              </a:solidFill>
              <a:latin typeface="+mn-lt"/>
              <a:ea typeface="+mn-ea"/>
              <a:cs typeface="+mn-cs"/>
            </a:rPr>
            <a:t>left </a:t>
          </a:r>
          <a:r>
            <a:rPr lang="en-US" sz="1100" i="0" baseline="0">
              <a:solidFill>
                <a:schemeClr val="dk1"/>
              </a:solidFill>
              <a:latin typeface="+mn-lt"/>
              <a:ea typeface="+mn-ea"/>
              <a:cs typeface="+mn-cs"/>
            </a:rPr>
            <a:t>justified in their cells, like those to the right? They are probably the result of dumping data from a legacy system into Excel, with the result that the numbers are really </a:t>
          </a:r>
          <a:r>
            <a:rPr lang="en-US" sz="1100" i="1" baseline="0">
              <a:solidFill>
                <a:schemeClr val="dk1"/>
              </a:solidFill>
              <a:latin typeface="+mn-lt"/>
              <a:ea typeface="+mn-ea"/>
              <a:cs typeface="+mn-cs"/>
            </a:rPr>
            <a:t>text </a:t>
          </a:r>
          <a:r>
            <a:rPr lang="en-US" sz="1100" i="0" baseline="0">
              <a:solidFill>
                <a:schemeClr val="dk1"/>
              </a:solidFill>
              <a:latin typeface="+mn-lt"/>
              <a:ea typeface="+mn-ea"/>
              <a:cs typeface="+mn-cs"/>
            </a:rPr>
            <a:t>that only look like numbers. The tipoff is that they are left justified; numbers are almost always </a:t>
          </a:r>
          <a:r>
            <a:rPr lang="en-US" sz="1100" i="1" baseline="0">
              <a:solidFill>
                <a:schemeClr val="dk1"/>
              </a:solidFill>
              <a:latin typeface="+mn-lt"/>
              <a:ea typeface="+mn-ea"/>
              <a:cs typeface="+mn-cs"/>
            </a:rPr>
            <a:t>right </a:t>
          </a:r>
          <a:r>
            <a:rPr lang="en-US" sz="1100" i="0" baseline="0">
              <a:solidFill>
                <a:schemeClr val="dk1"/>
              </a:solidFill>
              <a:latin typeface="+mn-lt"/>
              <a:ea typeface="+mn-ea"/>
              <a:cs typeface="+mn-cs"/>
            </a:rPr>
            <a:t>justified.</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Try doing arithmetic on the numbers to the right, such as summing them. It won't work because Excel interprets them as text, and it can't do arithmetic on text. And unfortunately, it does no good to simply right justify them; they are still text. Luckily, there is a very useful function, VALUE, that takes text that looks like a number and makes it a number.</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use the VALUE function:</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formula </a:t>
          </a:r>
          <a:r>
            <a:rPr lang="en-US" sz="1100" b="1" i="0" baseline="0">
              <a:solidFill>
                <a:schemeClr val="dk1"/>
              </a:solidFill>
              <a:latin typeface="+mn-lt"/>
              <a:ea typeface="+mn-ea"/>
              <a:cs typeface="+mn-cs"/>
            </a:rPr>
            <a:t>=VALUE(</a:t>
          </a:r>
          <a:r>
            <a:rPr lang="en-US" sz="1100" b="1" i="1" baseline="0">
              <a:solidFill>
                <a:schemeClr val="dk1"/>
              </a:solidFill>
              <a:latin typeface="+mn-lt"/>
              <a:ea typeface="+mn-ea"/>
              <a:cs typeface="+mn-cs"/>
            </a:rPr>
            <a:t>cell</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cell </a:t>
          </a:r>
          <a:r>
            <a:rPr lang="en-US" sz="1100" b="0" i="0" baseline="0">
              <a:solidFill>
                <a:schemeClr val="dk1"/>
              </a:solidFill>
              <a:latin typeface="+mn-lt"/>
              <a:ea typeface="+mn-ea"/>
              <a:cs typeface="+mn-cs"/>
            </a:rPr>
            <a:t>is a reference to the cell that contains the text.</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Use the VALUE function in column M to transform the text in column L to numbers. Then check that you can do arithmetic on the values in column M.</a:t>
          </a:r>
          <a:endParaRPr lang="en-US" sz="1100" i="0" baseline="0">
            <a:solidFill>
              <a:schemeClr val="dk1"/>
            </a:solidFill>
            <a:latin typeface="+mn-lt"/>
            <a:ea typeface="+mn-ea"/>
            <a:cs typeface="+mn-cs"/>
          </a:endParaRPr>
        </a:p>
        <a:p>
          <a:endParaRPr lang="en-US" sz="1100" i="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100" baseline="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0</xdr:col>
      <xdr:colOff>0</xdr:colOff>
      <xdr:row>34</xdr:row>
      <xdr:rowOff>0</xdr:rowOff>
    </xdr:from>
    <xdr:to>
      <xdr:col>18</xdr:col>
      <xdr:colOff>419099</xdr:colOff>
      <xdr:row>36</xdr:row>
      <xdr:rowOff>161925</xdr:rowOff>
    </xdr:to>
    <xdr:sp macro="" textlink="">
      <xdr:nvSpPr>
        <xdr:cNvPr id="4" name="Rounded Rectangle 3">
          <a:hlinkClick xmlns:r="http://schemas.openxmlformats.org/officeDocument/2006/relationships" r:id="rId1"/>
        </xdr:cNvPr>
        <xdr:cNvSpPr/>
      </xdr:nvSpPr>
      <xdr:spPr>
        <a:xfrm>
          <a:off x="0" y="647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3176</xdr:colOff>
      <xdr:row>1</xdr:row>
      <xdr:rowOff>190498</xdr:rowOff>
    </xdr:from>
    <xdr:to>
      <xdr:col>10</xdr:col>
      <xdr:colOff>0</xdr:colOff>
      <xdr:row>21</xdr:row>
      <xdr:rowOff>114299</xdr:rowOff>
    </xdr:to>
    <xdr:sp macro="" textlink="">
      <xdr:nvSpPr>
        <xdr:cNvPr id="2" name="TextBox 1"/>
        <xdr:cNvSpPr txBox="1"/>
      </xdr:nvSpPr>
      <xdr:spPr>
        <a:xfrm>
          <a:off x="612776" y="380998"/>
          <a:ext cx="5483224" cy="37338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Although you can’t change the new ribbons (at least not easily), you can customize the Excel user interface to some extent. Specifically, Excel provides a quick access toolbar (QAT) at the top left of the screen. You can put your favorite buttons on this toolbar so that they are always visible and available. The QAT comes with a few favorite buttons, but you can add more.</a:t>
          </a:r>
        </a:p>
        <a:p>
          <a:endParaRPr lang="en-US" sz="1100"/>
        </a:p>
        <a:p>
          <a:r>
            <a:rPr lang="en-US" sz="1100"/>
            <a:t>To modify the QAT:</a:t>
          </a:r>
        </a:p>
        <a:p>
          <a:endParaRPr lang="en-US" sz="1100"/>
        </a:p>
        <a:p>
          <a:r>
            <a:rPr lang="en-US" sz="1100"/>
            <a:t>Click on the dropdown arrow to the right of the QAT. You will</a:t>
          </a:r>
          <a:r>
            <a:rPr lang="en-US" sz="1100" baseline="0"/>
            <a:t> see a list of the most commonly used buttons, which you can check to have them appear permanently on the QAT. You can also click on the More Commands item to see a dialog box with a wealth of other buttons you can add to the QAT. In fact, if you create your own macros to perform common tasks, you can place buttons to run them on the QAT.</a:t>
          </a:r>
        </a:p>
        <a:p>
          <a:endParaRPr lang="en-US" sz="1100" baseline="0"/>
        </a:p>
        <a:p>
          <a:r>
            <a:rPr lang="en-US" sz="1100" baseline="0"/>
            <a:t>Note that you also get to the More Commands dialog box by clicking on the Office button, then on Excel Options, and then on Customize.</a:t>
          </a:r>
        </a:p>
        <a:p>
          <a:endParaRPr lang="en-US" sz="1100" baseline="0"/>
        </a:p>
        <a:p>
          <a:r>
            <a:rPr lang="en-US" sz="1100" baseline="0"/>
            <a:t>Try it! Add some of your favorite buttons to the QAT. You will have to do this only once!</a:t>
          </a:r>
        </a:p>
        <a:p>
          <a:endParaRPr lang="en-US" sz="1100" baseline="0"/>
        </a:p>
        <a:p>
          <a:r>
            <a:rPr lang="en-US" sz="1100" baseline="0"/>
            <a:t>You can see my QAT below. I have added a few of the "standard" buttons, plus a few extras to run my favorite macros.</a:t>
          </a:r>
          <a:endParaRPr lang="en-US" sz="1100"/>
        </a:p>
        <a:p>
          <a:endParaRPr lang="en-US" sz="1100"/>
        </a:p>
      </xdr:txBody>
    </xdr:sp>
    <xdr:clientData/>
  </xdr:twoCellAnchor>
  <xdr:twoCellAnchor editAs="oneCell">
    <xdr:from>
      <xdr:col>1</xdr:col>
      <xdr:colOff>0</xdr:colOff>
      <xdr:row>23</xdr:row>
      <xdr:rowOff>0</xdr:rowOff>
    </xdr:from>
    <xdr:to>
      <xdr:col>7</xdr:col>
      <xdr:colOff>514350</xdr:colOff>
      <xdr:row>24</xdr:row>
      <xdr:rowOff>57150</xdr:rowOff>
    </xdr:to>
    <xdr:pic>
      <xdr:nvPicPr>
        <xdr:cNvPr id="16386" name="Picture 2" descr="C:\Documents and Settings\Chris Albright\Desktop\QAT.GIF"/>
        <xdr:cNvPicPr>
          <a:picLocks noChangeAspect="1" noChangeArrowheads="1"/>
        </xdr:cNvPicPr>
      </xdr:nvPicPr>
      <xdr:blipFill>
        <a:blip xmlns:r="http://schemas.openxmlformats.org/officeDocument/2006/relationships" r:embed="rId1" cstate="print"/>
        <a:srcRect/>
        <a:stretch>
          <a:fillRect/>
        </a:stretch>
      </xdr:blipFill>
      <xdr:spPr bwMode="auto">
        <a:xfrm>
          <a:off x="609600" y="4381500"/>
          <a:ext cx="4171950" cy="247650"/>
        </a:xfrm>
        <a:prstGeom prst="rect">
          <a:avLst/>
        </a:prstGeom>
        <a:noFill/>
      </xdr:spPr>
    </xdr:pic>
    <xdr:clientData/>
  </xdr:twoCellAnchor>
  <xdr:twoCellAnchor>
    <xdr:from>
      <xdr:col>0</xdr:col>
      <xdr:colOff>0</xdr:colOff>
      <xdr:row>28</xdr:row>
      <xdr:rowOff>0</xdr:rowOff>
    </xdr:from>
    <xdr:to>
      <xdr:col>18</xdr:col>
      <xdr:colOff>523874</xdr:colOff>
      <xdr:row>30</xdr:row>
      <xdr:rowOff>161925</xdr:rowOff>
    </xdr:to>
    <xdr:sp macro="" textlink="">
      <xdr:nvSpPr>
        <xdr:cNvPr id="4" name="Rounded Rectangle 3">
          <a:hlinkClick xmlns:r="http://schemas.openxmlformats.org/officeDocument/2006/relationships" r:id="rId2"/>
        </xdr:cNvPr>
        <xdr:cNvSpPr/>
      </xdr:nvSpPr>
      <xdr:spPr>
        <a:xfrm>
          <a:off x="0" y="5334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606425</xdr:colOff>
      <xdr:row>19</xdr:row>
      <xdr:rowOff>190499</xdr:rowOff>
    </xdr:to>
    <xdr:sp macro="" textlink="">
      <xdr:nvSpPr>
        <xdr:cNvPr id="2" name="TextBox 1"/>
        <xdr:cNvSpPr txBox="1"/>
      </xdr:nvSpPr>
      <xdr:spPr>
        <a:xfrm>
          <a:off x="609600" y="380998"/>
          <a:ext cx="5483225" cy="34290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concatenate, we start with two or more pieces of text and “string them together.” For example, we might concatenate “Bob” and “Jones” into “Bob Jones”. There are two equivalent ways to concatenate: with the ampersand (&amp;)</a:t>
          </a:r>
          <a:r>
            <a:rPr lang="en-US" sz="1100" baseline="0">
              <a:solidFill>
                <a:schemeClr val="dk1"/>
              </a:solidFill>
              <a:latin typeface="+mn-lt"/>
              <a:ea typeface="+mn-ea"/>
              <a:cs typeface="+mn-cs"/>
            </a:rPr>
            <a:t> symbol and with the CONCATENATE function. Both are described below.</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concatenate the text in cells A1 and B1</a:t>
          </a:r>
          <a:r>
            <a:rPr lang="en-US" sz="1100" baseline="0">
              <a:solidFill>
                <a:schemeClr val="dk1"/>
              </a:solidFill>
              <a:latin typeface="+mn-lt"/>
              <a:ea typeface="+mn-ea"/>
              <a:cs typeface="+mn-cs"/>
            </a:rPr>
            <a:t> with the ampersand symbol, </a:t>
          </a:r>
          <a:r>
            <a:rPr lang="en-US" sz="1100">
              <a:solidFill>
                <a:schemeClr val="dk1"/>
              </a:solidFill>
              <a:latin typeface="+mn-lt"/>
              <a:ea typeface="+mn-ea"/>
              <a:cs typeface="+mn-cs"/>
            </a:rPr>
            <a:t>enter the formula </a:t>
          </a:r>
          <a:r>
            <a:rPr lang="en-US" sz="1100" b="1">
              <a:solidFill>
                <a:schemeClr val="dk1"/>
              </a:solidFill>
              <a:latin typeface="+mn-lt"/>
              <a:ea typeface="+mn-ea"/>
              <a:cs typeface="+mn-cs"/>
            </a:rPr>
            <a:t>=A1&amp;B1 </a:t>
          </a:r>
          <a:r>
            <a:rPr lang="en-US" sz="1100">
              <a:solidFill>
                <a:schemeClr val="dk1"/>
              </a:solidFill>
              <a:latin typeface="+mn-lt"/>
              <a:ea typeface="+mn-ea"/>
              <a:cs typeface="+mn-cs"/>
            </a:rPr>
            <a:t>in cell C1. Literal text can also be included, such as </a:t>
          </a:r>
          <a:r>
            <a:rPr lang="en-US" sz="1100" b="1">
              <a:solidFill>
                <a:schemeClr val="dk1"/>
              </a:solidFill>
              <a:latin typeface="+mn-lt"/>
              <a:ea typeface="+mn-ea"/>
              <a:cs typeface="+mn-cs"/>
            </a:rPr>
            <a:t>=A1&amp;“, ”&amp;B1</a:t>
          </a:r>
          <a:r>
            <a:rPr lang="en-US" sz="1100">
              <a:solidFill>
                <a:schemeClr val="dk1"/>
              </a:solidFill>
              <a:latin typeface="+mn-lt"/>
              <a:ea typeface="+mn-ea"/>
              <a:cs typeface="+mn-cs"/>
            </a:rPr>
            <a:t>. In this case, if A1 contains “Jones” and B1 contains “Bob”, then C1 will contain “Jones, Bob”. This concatenates the last name, a literal comma and space, and the first name. In</a:t>
          </a:r>
          <a:r>
            <a:rPr lang="en-US" sz="1100" baseline="0">
              <a:solidFill>
                <a:schemeClr val="dk1"/>
              </a:solidFill>
              <a:latin typeface="+mn-lt"/>
              <a:ea typeface="+mn-ea"/>
              <a:cs typeface="+mn-cs"/>
            </a:rPr>
            <a:t> general, separate the pieces with ampersands, and put literal text in quotes.</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concatenate</a:t>
          </a:r>
          <a:r>
            <a:rPr lang="en-US" sz="1100" baseline="0">
              <a:solidFill>
                <a:schemeClr val="dk1"/>
              </a:solidFill>
              <a:latin typeface="+mn-lt"/>
              <a:ea typeface="+mn-ea"/>
              <a:cs typeface="+mn-cs"/>
            </a:rPr>
            <a:t> the text in cells A1 and B1 with the </a:t>
          </a:r>
          <a:r>
            <a:rPr lang="en-US" sz="1100">
              <a:solidFill>
                <a:schemeClr val="dk1"/>
              </a:solidFill>
              <a:latin typeface="+mn-lt"/>
              <a:ea typeface="+mn-ea"/>
              <a:cs typeface="+mn-cs"/>
            </a:rPr>
            <a:t>CONCATENATE function, enter the formula </a:t>
          </a:r>
          <a:r>
            <a:rPr lang="en-US" sz="1100" b="1">
              <a:solidFill>
                <a:schemeClr val="dk1"/>
              </a:solidFill>
              <a:latin typeface="+mn-lt"/>
              <a:ea typeface="+mn-ea"/>
              <a:cs typeface="+mn-cs"/>
            </a:rPr>
            <a:t>=CONCATENATE(A1,”, “,B1)</a:t>
          </a:r>
          <a:r>
            <a:rPr lang="en-US" sz="1100">
              <a:solidFill>
                <a:schemeClr val="dk1"/>
              </a:solidFill>
              <a:latin typeface="+mn-lt"/>
              <a:ea typeface="+mn-ea"/>
              <a:cs typeface="+mn-cs"/>
            </a:rPr>
            <a:t>. In words, you enter the “pieces” you want to concatenate, separated by commas. These pieces can be cell references or literal text. In the latter case, they should be enclosed in double quotes.</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Concatenate the first names, middle initials, and last names in columns L, M, and N so that full names of the form </a:t>
          </a:r>
          <a:r>
            <a:rPr lang="en-US" sz="1100" b="1">
              <a:solidFill>
                <a:schemeClr val="dk1"/>
              </a:solidFill>
              <a:latin typeface="+mn-lt"/>
              <a:ea typeface="+mn-ea"/>
              <a:cs typeface="+mn-cs"/>
            </a:rPr>
            <a:t>Jones, Bob E.</a:t>
          </a:r>
          <a:r>
            <a:rPr lang="en-US" sz="1100" b="0">
              <a:solidFill>
                <a:schemeClr val="dk1"/>
              </a:solidFill>
              <a:latin typeface="+mn-lt"/>
              <a:ea typeface="+mn-ea"/>
              <a:cs typeface="+mn-cs"/>
            </a:rPr>
            <a:t> appear in column O. You can use the ampersand method or the CONCATENATE function.</a:t>
          </a:r>
        </a:p>
      </xdr:txBody>
    </xdr:sp>
    <xdr:clientData/>
  </xdr:twoCellAnchor>
  <xdr:twoCellAnchor>
    <xdr:from>
      <xdr:col>0</xdr:col>
      <xdr:colOff>0</xdr:colOff>
      <xdr:row>21</xdr:row>
      <xdr:rowOff>0</xdr:rowOff>
    </xdr:from>
    <xdr:to>
      <xdr:col>18</xdr:col>
      <xdr:colOff>447674</xdr:colOff>
      <xdr:row>23</xdr:row>
      <xdr:rowOff>161925</xdr:rowOff>
    </xdr:to>
    <xdr:sp macro="" textlink="">
      <xdr:nvSpPr>
        <xdr:cNvPr id="3" name="Rounded Rectangle 2">
          <a:hlinkClick xmlns:r="http://schemas.openxmlformats.org/officeDocument/2006/relationships" r:id="rId1"/>
        </xdr:cNvPr>
        <xdr:cNvSpPr/>
      </xdr:nvSpPr>
      <xdr:spPr>
        <a:xfrm>
          <a:off x="0" y="4000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20</xdr:row>
      <xdr:rowOff>19050</xdr:rowOff>
    </xdr:to>
    <xdr:sp macro="" textlink="">
      <xdr:nvSpPr>
        <xdr:cNvPr id="2" name="TextBox 1"/>
        <xdr:cNvSpPr txBox="1"/>
      </xdr:nvSpPr>
      <xdr:spPr>
        <a:xfrm>
          <a:off x="609600" y="381000"/>
          <a:ext cx="5483225" cy="34480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for example, that someone has given you a spreadsheet such as the one to the right. Each cell in column L has a person’s name: last name, then a comma and a space, and then first name. Your job is to </a:t>
          </a:r>
          <a:r>
            <a:rPr lang="en-US" sz="1100" i="1">
              <a:solidFill>
                <a:schemeClr val="dk1"/>
              </a:solidFill>
              <a:latin typeface="+mn-lt"/>
              <a:ea typeface="+mn-ea"/>
              <a:cs typeface="+mn-cs"/>
            </a:rPr>
            <a:t>parse</a:t>
          </a:r>
          <a:r>
            <a:rPr lang="en-US" sz="1100">
              <a:solidFill>
                <a:schemeClr val="dk1"/>
              </a:solidFill>
              <a:latin typeface="+mn-lt"/>
              <a:ea typeface="+mn-ea"/>
              <a:cs typeface="+mn-cs"/>
            </a:rPr>
            <a:t> (that is, </a:t>
          </a:r>
          <a:r>
            <a:rPr lang="en-US" sz="1100" i="1">
              <a:solidFill>
                <a:schemeClr val="dk1"/>
              </a:solidFill>
              <a:latin typeface="+mn-lt"/>
              <a:ea typeface="+mn-ea"/>
              <a:cs typeface="+mn-cs"/>
            </a:rPr>
            <a:t>separate</a:t>
          </a:r>
          <a:r>
            <a:rPr lang="en-US" sz="1100">
              <a:solidFill>
                <a:schemeClr val="dk1"/>
              </a:solidFill>
              <a:latin typeface="+mn-lt"/>
              <a:ea typeface="+mn-ea"/>
              <a:cs typeface="+mn-cs"/>
            </a:rPr>
            <a:t>) these names as indicated for the name in cells M3 and N3. That is, column M should have all of the first names and column N should have all of the last names. If this sounds easy, imagine that there are 5000 names in column L. What would you do? If you just start typing, you will be at for a </a:t>
          </a:r>
          <a:r>
            <a:rPr lang="en-US" sz="1100" i="1">
              <a:solidFill>
                <a:schemeClr val="dk1"/>
              </a:solidFill>
              <a:latin typeface="+mn-lt"/>
              <a:ea typeface="+mn-ea"/>
              <a:cs typeface="+mn-cs"/>
            </a:rPr>
            <a:t>long </a:t>
          </a:r>
          <a:r>
            <a:rPr lang="en-US" sz="1100">
              <a:solidFill>
                <a:schemeClr val="dk1"/>
              </a:solidFill>
              <a:latin typeface="+mn-lt"/>
              <a:ea typeface="+mn-ea"/>
              <a:cs typeface="+mn-cs"/>
            </a:rPr>
            <a:t>time (and you will undoubtedly make mistakes along the way). </a:t>
          </a:r>
        </a:p>
        <a:p>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Fortunately, there is a </a:t>
          </a:r>
          <a:r>
            <a:rPr lang="en-US" sz="1100" i="1">
              <a:solidFill>
                <a:schemeClr val="dk1"/>
              </a:solidFill>
              <a:latin typeface="+mn-lt"/>
              <a:ea typeface="+mn-ea"/>
              <a:cs typeface="+mn-cs"/>
            </a:rPr>
            <a:t>much </a:t>
          </a:r>
          <a:r>
            <a:rPr lang="en-US" sz="1100">
              <a:solidFill>
                <a:schemeClr val="dk1"/>
              </a:solidFill>
              <a:latin typeface="+mn-lt"/>
              <a:ea typeface="+mn-ea"/>
              <a:cs typeface="+mn-cs"/>
            </a:rPr>
            <a:t>better way. The key is to look for patterns. In this example, note that every name has a comma and a space. The first name comes after the comma and space, and the last name comes before it. For the name "Jones, Bob", there are 10 characters, including the comma and space, and the comma and space are characters 6 and 7. So the first name is the rightmost 3 characters and the last name is the leftmost 5 characters. In any parsing operation, this is the first and probably the most crucial step: find a pattern.</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Once you find a pattern, you can then exploit it with a</a:t>
          </a:r>
          <a:r>
            <a:rPr lang="en-US" sz="1100" baseline="0">
              <a:solidFill>
                <a:schemeClr val="dk1"/>
              </a:solidFill>
              <a:latin typeface="+mn-lt"/>
              <a:ea typeface="+mn-ea"/>
              <a:cs typeface="+mn-cs"/>
            </a:rPr>
            <a:t> number of useful text functions. The ones I will discuss are FIND, LEN, RIGHT, LEFT, and MID. (If you want to learn about other text functions, click on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baseline="0">
              <a:solidFill>
                <a:schemeClr val="dk1"/>
              </a:solidFill>
              <a:latin typeface="+mn-lt"/>
              <a:ea typeface="+mn-ea"/>
              <a:cs typeface="+mn-cs"/>
            </a:rPr>
            <a:t> button and search under the Text category.)</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1</xdr:col>
      <xdr:colOff>9525</xdr:colOff>
      <xdr:row>21</xdr:row>
      <xdr:rowOff>0</xdr:rowOff>
    </xdr:from>
    <xdr:to>
      <xdr:col>10</xdr:col>
      <xdr:colOff>6350</xdr:colOff>
      <xdr:row>68</xdr:row>
      <xdr:rowOff>57150</xdr:rowOff>
    </xdr:to>
    <xdr:sp macro="" textlink="">
      <xdr:nvSpPr>
        <xdr:cNvPr id="3" name="TextBox 2"/>
        <xdr:cNvSpPr txBox="1"/>
      </xdr:nvSpPr>
      <xdr:spPr>
        <a:xfrm>
          <a:off x="619125" y="4000500"/>
          <a:ext cx="5483225" cy="90106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To use the FIND function: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FIND function has the syntax </a:t>
          </a:r>
          <a:r>
            <a:rPr lang="en-US" sz="1100" b="1">
              <a:solidFill>
                <a:schemeClr val="dk1"/>
              </a:solidFill>
              <a:latin typeface="+mn-lt"/>
              <a:ea typeface="+mn-ea"/>
              <a:cs typeface="+mn-cs"/>
            </a:rPr>
            <a:t>=FIND(</a:t>
          </a:r>
          <a:r>
            <a:rPr lang="en-US" sz="1100" b="1" i="1">
              <a:solidFill>
                <a:schemeClr val="dk1"/>
              </a:solidFill>
              <a:latin typeface="+mn-lt"/>
              <a:ea typeface="+mn-ea"/>
              <a:cs typeface="+mn-cs"/>
            </a:rPr>
            <a:t>subtext</a:t>
          </a:r>
          <a:r>
            <a:rPr lang="en-US" sz="1100" b="1">
              <a:solidFill>
                <a:schemeClr val="dk1"/>
              </a:solidFill>
              <a:latin typeface="+mn-lt"/>
              <a:ea typeface="+mn-ea"/>
              <a:cs typeface="+mn-cs"/>
            </a:rPr>
            <a:t>,</a:t>
          </a:r>
          <a:r>
            <a:rPr lang="en-US" sz="1100" b="1" i="1">
              <a:solidFill>
                <a:schemeClr val="dk1"/>
              </a:solidFill>
              <a:latin typeface="+mn-lt"/>
              <a:ea typeface="+mn-ea"/>
              <a:cs typeface="+mn-cs"/>
            </a:rPr>
            <a:t>text</a:t>
          </a:r>
          <a:r>
            <a:rPr lang="en-US" sz="1100" b="1">
              <a:solidFill>
                <a:schemeClr val="dk1"/>
              </a:solidFill>
              <a:latin typeface="+mn-lt"/>
              <a:ea typeface="+mn-ea"/>
              <a:cs typeface="+mn-cs"/>
            </a:rPr>
            <a:t>,</a:t>
          </a:r>
          <a:r>
            <a:rPr lang="en-US" sz="1100" b="1" i="1">
              <a:solidFill>
                <a:schemeClr val="dk1"/>
              </a:solidFill>
              <a:latin typeface="+mn-lt"/>
              <a:ea typeface="+mn-ea"/>
              <a:cs typeface="+mn-cs"/>
            </a:rPr>
            <a:t>n</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subtext </a:t>
          </a:r>
          <a:r>
            <a:rPr lang="en-US" sz="1100">
              <a:solidFill>
                <a:schemeClr val="dk1"/>
              </a:solidFill>
              <a:latin typeface="+mn-lt"/>
              <a:ea typeface="+mn-ea"/>
              <a:cs typeface="+mn-cs"/>
            </a:rPr>
            <a:t>is a piece of text to be found in </a:t>
          </a:r>
          <a:r>
            <a:rPr lang="en-US" sz="1100" i="1">
              <a:solidFill>
                <a:schemeClr val="dk1"/>
              </a:solidFill>
              <a:latin typeface="+mn-lt"/>
              <a:ea typeface="+mn-ea"/>
              <a:cs typeface="+mn-cs"/>
            </a:rPr>
            <a:t>text</a:t>
          </a:r>
          <a:r>
            <a:rPr lang="en-US" sz="1100">
              <a:solidFill>
                <a:schemeClr val="dk1"/>
              </a:solidFill>
              <a:latin typeface="+mn-lt"/>
              <a:ea typeface="+mn-ea"/>
              <a:cs typeface="+mn-cs"/>
            </a:rPr>
            <a:t>, </a:t>
          </a:r>
          <a:r>
            <a:rPr lang="en-US" sz="1100" i="1">
              <a:solidFill>
                <a:schemeClr val="dk1"/>
              </a:solidFill>
              <a:latin typeface="+mn-lt"/>
              <a:ea typeface="+mn-ea"/>
              <a:cs typeface="+mn-cs"/>
            </a:rPr>
            <a:t>text</a:t>
          </a:r>
          <a:r>
            <a:rPr lang="en-US" sz="1100">
              <a:solidFill>
                <a:schemeClr val="dk1"/>
              </a:solidFill>
              <a:latin typeface="+mn-lt"/>
              <a:ea typeface="+mn-ea"/>
              <a:cs typeface="+mn-cs"/>
            </a:rPr>
            <a:t> is the original text, and </a:t>
          </a:r>
          <a:r>
            <a:rPr lang="en-US" sz="1100" i="1">
              <a:solidFill>
                <a:schemeClr val="dk1"/>
              </a:solidFill>
              <a:latin typeface="+mn-lt"/>
              <a:ea typeface="+mn-ea"/>
              <a:cs typeface="+mn-cs"/>
            </a:rPr>
            <a:t>n</a:t>
          </a:r>
          <a:r>
            <a:rPr lang="en-US" sz="1100">
              <a:solidFill>
                <a:schemeClr val="dk1"/>
              </a:solidFill>
              <a:latin typeface="+mn-lt"/>
              <a:ea typeface="+mn-ea"/>
              <a:cs typeface="+mn-cs"/>
            </a:rPr>
            <a:t> is an optional integer argument. This function returns the position of the </a:t>
          </a:r>
          <a:r>
            <a:rPr lang="en-US" sz="1100" i="1">
              <a:solidFill>
                <a:schemeClr val="dk1"/>
              </a:solidFill>
              <a:latin typeface="+mn-lt"/>
              <a:ea typeface="+mn-ea"/>
              <a:cs typeface="+mn-cs"/>
            </a:rPr>
            <a:t>first </a:t>
          </a:r>
          <a:r>
            <a:rPr lang="en-US" sz="1100">
              <a:solidFill>
                <a:schemeClr val="dk1"/>
              </a:solidFill>
              <a:latin typeface="+mn-lt"/>
              <a:ea typeface="+mn-ea"/>
              <a:cs typeface="+mn-cs"/>
            </a:rPr>
            <a:t>occurrence of </a:t>
          </a:r>
          <a:r>
            <a:rPr lang="en-US" sz="1100" i="1">
              <a:solidFill>
                <a:schemeClr val="dk1"/>
              </a:solidFill>
              <a:latin typeface="+mn-lt"/>
              <a:ea typeface="+mn-ea"/>
              <a:cs typeface="+mn-cs"/>
            </a:rPr>
            <a:t>subtext</a:t>
          </a:r>
          <a:r>
            <a:rPr lang="en-US" sz="1100">
              <a:solidFill>
                <a:schemeClr val="dk1"/>
              </a:solidFill>
              <a:latin typeface="+mn-lt"/>
              <a:ea typeface="+mn-ea"/>
              <a:cs typeface="+mn-cs"/>
            </a:rPr>
            <a:t>, if any. If there are no occurrences, it returns an error. If the argument </a:t>
          </a:r>
          <a:r>
            <a:rPr lang="en-US" sz="1100" i="1">
              <a:solidFill>
                <a:schemeClr val="dk1"/>
              </a:solidFill>
              <a:latin typeface="+mn-lt"/>
              <a:ea typeface="+mn-ea"/>
              <a:cs typeface="+mn-cs"/>
            </a:rPr>
            <a:t>n </a:t>
          </a:r>
          <a:r>
            <a:rPr lang="en-US" sz="1100">
              <a:solidFill>
                <a:schemeClr val="dk1"/>
              </a:solidFill>
              <a:latin typeface="+mn-lt"/>
              <a:ea typeface="+mn-ea"/>
              <a:cs typeface="+mn-cs"/>
            </a:rPr>
            <a:t>is missing, the search starts at character 1; otherwise, it the search starts at character </a:t>
          </a:r>
          <a:r>
            <a:rPr lang="en-US" sz="1100" i="1">
              <a:solidFill>
                <a:schemeClr val="dk1"/>
              </a:solidFill>
              <a:latin typeface="+mn-lt"/>
              <a:ea typeface="+mn-ea"/>
              <a:cs typeface="+mn-cs"/>
            </a:rPr>
            <a:t>n</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Here are a few examples:</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formula =FIND(“,”,“Jones, Bob”) returns 6, because the comma is the 6th character in Jones, Bob.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formula =FIND(“nes”,“Jones, Bob”) returns 3, because the subtext “nes” begins in the 3rd character of Jones, Bob.</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formula =FIND(“o”,“Jones, Bob”) returns 2, because the </a:t>
          </a:r>
          <a:r>
            <a:rPr lang="en-US" sz="1100" i="1">
              <a:solidFill>
                <a:schemeClr val="dk1"/>
              </a:solidFill>
              <a:latin typeface="+mn-lt"/>
              <a:ea typeface="+mn-ea"/>
              <a:cs typeface="+mn-cs"/>
            </a:rPr>
            <a:t>first </a:t>
          </a:r>
          <a:r>
            <a:rPr lang="en-US" sz="1100">
              <a:solidFill>
                <a:schemeClr val="dk1"/>
              </a:solidFill>
              <a:latin typeface="+mn-lt"/>
              <a:ea typeface="+mn-ea"/>
              <a:cs typeface="+mn-cs"/>
            </a:rPr>
            <a:t>occurrence of the letter “o” occurs in the 2nd character of Jones, Bob. However, the formula =FIND(“o”, “Jones,Bob”,3) returns 9, because the first occurrence of “o” starting from character 3 is character 9.</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formula =FIND(“t”,“Jones, Bob”) returns an error, because the letter “t” isn’t found in Jones, Bob.</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LEN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=LEN(</a:t>
          </a:r>
          <a:r>
            <a:rPr lang="en-US" sz="1100" b="1" i="1">
              <a:solidFill>
                <a:schemeClr val="dk1"/>
              </a:solidFill>
              <a:latin typeface="+mn-lt"/>
              <a:ea typeface="+mn-ea"/>
              <a:cs typeface="+mn-cs"/>
            </a:rPr>
            <a:t>text</a:t>
          </a:r>
          <a:r>
            <a:rPr lang="en-US" sz="1100" b="1">
              <a:solidFill>
                <a:schemeClr val="dk1"/>
              </a:solidFill>
              <a:latin typeface="+mn-lt"/>
              <a:ea typeface="+mn-ea"/>
              <a:cs typeface="+mn-cs"/>
            </a:rPr>
            <a:t>)</a:t>
          </a:r>
          <a:r>
            <a:rPr lang="en-US" sz="1100">
              <a:solidFill>
                <a:schemeClr val="dk1"/>
              </a:solidFill>
              <a:latin typeface="+mn-lt"/>
              <a:ea typeface="+mn-ea"/>
              <a:cs typeface="+mn-cs"/>
            </a:rPr>
            <a:t>. This returns the number of characters in </a:t>
          </a:r>
          <a:r>
            <a:rPr lang="en-US" sz="1100" i="1">
              <a:solidFill>
                <a:schemeClr val="dk1"/>
              </a:solidFill>
              <a:latin typeface="+mn-lt"/>
              <a:ea typeface="+mn-ea"/>
              <a:cs typeface="+mn-cs"/>
            </a:rPr>
            <a:t>text</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RIGHT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=RIGHT(</a:t>
          </a:r>
          <a:r>
            <a:rPr lang="en-US" sz="1100" b="1" i="1">
              <a:solidFill>
                <a:schemeClr val="dk1"/>
              </a:solidFill>
              <a:latin typeface="+mn-lt"/>
              <a:ea typeface="+mn-ea"/>
              <a:cs typeface="+mn-cs"/>
            </a:rPr>
            <a:t>text</a:t>
          </a:r>
          <a:r>
            <a:rPr lang="en-US" sz="1100" b="1">
              <a:solidFill>
                <a:schemeClr val="dk1"/>
              </a:solidFill>
              <a:latin typeface="+mn-lt"/>
              <a:ea typeface="+mn-ea"/>
              <a:cs typeface="+mn-cs"/>
            </a:rPr>
            <a:t>, </a:t>
          </a:r>
          <a:r>
            <a:rPr lang="en-US" sz="1100" b="1" i="1">
              <a:solidFill>
                <a:schemeClr val="dk1"/>
              </a:solidFill>
              <a:latin typeface="+mn-lt"/>
              <a:ea typeface="+mn-ea"/>
              <a:cs typeface="+mn-cs"/>
            </a:rPr>
            <a:t>n</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n </a:t>
          </a:r>
          <a:r>
            <a:rPr lang="en-US" sz="1100">
              <a:solidFill>
                <a:schemeClr val="dk1"/>
              </a:solidFill>
              <a:latin typeface="+mn-lt"/>
              <a:ea typeface="+mn-ea"/>
              <a:cs typeface="+mn-cs"/>
            </a:rPr>
            <a:t>is an integer. This returns the rightmost </a:t>
          </a:r>
          <a:r>
            <a:rPr lang="en-US" sz="1100" i="1">
              <a:solidFill>
                <a:schemeClr val="dk1"/>
              </a:solidFill>
              <a:latin typeface="+mn-lt"/>
              <a:ea typeface="+mn-ea"/>
              <a:cs typeface="+mn-cs"/>
            </a:rPr>
            <a:t>n</a:t>
          </a:r>
          <a:r>
            <a:rPr lang="en-US" sz="1100">
              <a:solidFill>
                <a:schemeClr val="dk1"/>
              </a:solidFill>
              <a:latin typeface="+mn-lt"/>
              <a:ea typeface="+mn-ea"/>
              <a:cs typeface="+mn-cs"/>
            </a:rPr>
            <a:t> characters in </a:t>
          </a:r>
          <a:r>
            <a:rPr lang="en-US" sz="1100" i="1">
              <a:solidFill>
                <a:schemeClr val="dk1"/>
              </a:solidFill>
              <a:latin typeface="+mn-lt"/>
              <a:ea typeface="+mn-ea"/>
              <a:cs typeface="+mn-cs"/>
            </a:rPr>
            <a:t>text</a:t>
          </a:r>
          <a:r>
            <a:rPr lang="en-US" sz="1100">
              <a:solidFill>
                <a:schemeClr val="dk1"/>
              </a:solidFill>
              <a:latin typeface="+mn-lt"/>
              <a:ea typeface="+mn-ea"/>
              <a:cs typeface="+mn-cs"/>
            </a:rPr>
            <a:t>. (If </a:t>
          </a:r>
          <a:r>
            <a:rPr lang="en-US" sz="1100" i="1">
              <a:solidFill>
                <a:schemeClr val="dk1"/>
              </a:solidFill>
              <a:latin typeface="+mn-lt"/>
              <a:ea typeface="+mn-ea"/>
              <a:cs typeface="+mn-cs"/>
            </a:rPr>
            <a:t>n </a:t>
          </a:r>
          <a:r>
            <a:rPr lang="en-US" sz="1100">
              <a:solidFill>
                <a:schemeClr val="dk1"/>
              </a:solidFill>
              <a:latin typeface="+mn-lt"/>
              <a:ea typeface="+mn-ea"/>
              <a:cs typeface="+mn-cs"/>
            </a:rPr>
            <a:t>is greater than LEN(</a:t>
          </a:r>
          <a:r>
            <a:rPr lang="en-US" sz="1100" i="1">
              <a:solidFill>
                <a:schemeClr val="dk1"/>
              </a:solidFill>
              <a:latin typeface="+mn-lt"/>
              <a:ea typeface="+mn-ea"/>
              <a:cs typeface="+mn-cs"/>
            </a:rPr>
            <a:t>text</a:t>
          </a:r>
          <a:r>
            <a:rPr lang="en-US" sz="1100">
              <a:solidFill>
                <a:schemeClr val="dk1"/>
              </a:solidFill>
              <a:latin typeface="+mn-lt"/>
              <a:ea typeface="+mn-ea"/>
              <a:cs typeface="+mn-cs"/>
            </a:rPr>
            <a:t>), it return the entire </a:t>
          </a:r>
          <a:r>
            <a:rPr lang="en-US" sz="1100" i="1">
              <a:solidFill>
                <a:schemeClr val="dk1"/>
              </a:solidFill>
              <a:latin typeface="+mn-lt"/>
              <a:ea typeface="+mn-ea"/>
              <a:cs typeface="+mn-cs"/>
            </a:rPr>
            <a:t>text</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LEFT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=LEFT(</a:t>
          </a:r>
          <a:r>
            <a:rPr lang="en-US" sz="1100" b="1" i="1">
              <a:solidFill>
                <a:schemeClr val="dk1"/>
              </a:solidFill>
              <a:latin typeface="+mn-lt"/>
              <a:ea typeface="+mn-ea"/>
              <a:cs typeface="+mn-cs"/>
            </a:rPr>
            <a:t>text</a:t>
          </a:r>
          <a:r>
            <a:rPr lang="en-US" sz="1100" b="1">
              <a:solidFill>
                <a:schemeClr val="dk1"/>
              </a:solidFill>
              <a:latin typeface="+mn-lt"/>
              <a:ea typeface="+mn-ea"/>
              <a:cs typeface="+mn-cs"/>
            </a:rPr>
            <a:t>, </a:t>
          </a:r>
          <a:r>
            <a:rPr lang="en-US" sz="1100" b="1" i="1">
              <a:solidFill>
                <a:schemeClr val="dk1"/>
              </a:solidFill>
              <a:latin typeface="+mn-lt"/>
              <a:ea typeface="+mn-ea"/>
              <a:cs typeface="+mn-cs"/>
            </a:rPr>
            <a:t>n</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n </a:t>
          </a:r>
          <a:r>
            <a:rPr lang="en-US" sz="1100">
              <a:solidFill>
                <a:schemeClr val="dk1"/>
              </a:solidFill>
              <a:latin typeface="+mn-lt"/>
              <a:ea typeface="+mn-ea"/>
              <a:cs typeface="+mn-cs"/>
            </a:rPr>
            <a:t>is an integer. This returns the leftmost </a:t>
          </a:r>
          <a:r>
            <a:rPr lang="en-US" sz="1100" i="1">
              <a:solidFill>
                <a:schemeClr val="dk1"/>
              </a:solidFill>
              <a:latin typeface="+mn-lt"/>
              <a:ea typeface="+mn-ea"/>
              <a:cs typeface="+mn-cs"/>
            </a:rPr>
            <a:t>n</a:t>
          </a:r>
          <a:r>
            <a:rPr lang="en-US" sz="1100">
              <a:solidFill>
                <a:schemeClr val="dk1"/>
              </a:solidFill>
              <a:latin typeface="+mn-lt"/>
              <a:ea typeface="+mn-ea"/>
              <a:cs typeface="+mn-cs"/>
            </a:rPr>
            <a:t> characters in </a:t>
          </a:r>
          <a:r>
            <a:rPr lang="en-US" sz="1100" i="1">
              <a:solidFill>
                <a:schemeClr val="dk1"/>
              </a:solidFill>
              <a:latin typeface="+mn-lt"/>
              <a:ea typeface="+mn-ea"/>
              <a:cs typeface="+mn-cs"/>
            </a:rPr>
            <a:t>text</a:t>
          </a:r>
          <a:r>
            <a:rPr lang="en-US" sz="1100">
              <a:solidFill>
                <a:schemeClr val="dk1"/>
              </a:solidFill>
              <a:latin typeface="+mn-lt"/>
              <a:ea typeface="+mn-ea"/>
              <a:cs typeface="+mn-cs"/>
            </a:rPr>
            <a:t>. (If </a:t>
          </a:r>
          <a:r>
            <a:rPr lang="en-US" sz="1100" i="1">
              <a:solidFill>
                <a:schemeClr val="dk1"/>
              </a:solidFill>
              <a:latin typeface="+mn-lt"/>
              <a:ea typeface="+mn-ea"/>
              <a:cs typeface="+mn-cs"/>
            </a:rPr>
            <a:t>n </a:t>
          </a:r>
          <a:r>
            <a:rPr lang="en-US" sz="1100">
              <a:solidFill>
                <a:schemeClr val="dk1"/>
              </a:solidFill>
              <a:latin typeface="+mn-lt"/>
              <a:ea typeface="+mn-ea"/>
              <a:cs typeface="+mn-cs"/>
            </a:rPr>
            <a:t>is greater than LEN(</a:t>
          </a:r>
          <a:r>
            <a:rPr lang="en-US" sz="1100" i="1">
              <a:solidFill>
                <a:schemeClr val="dk1"/>
              </a:solidFill>
              <a:latin typeface="+mn-lt"/>
              <a:ea typeface="+mn-ea"/>
              <a:cs typeface="+mn-cs"/>
            </a:rPr>
            <a:t>text</a:t>
          </a:r>
          <a:r>
            <a:rPr lang="en-US" sz="1100">
              <a:solidFill>
                <a:schemeClr val="dk1"/>
              </a:solidFill>
              <a:latin typeface="+mn-lt"/>
              <a:ea typeface="+mn-ea"/>
              <a:cs typeface="+mn-cs"/>
            </a:rPr>
            <a:t>), it return the entire </a:t>
          </a:r>
          <a:r>
            <a:rPr lang="en-US" sz="1100" i="1">
              <a:solidFill>
                <a:schemeClr val="dk1"/>
              </a:solidFill>
              <a:latin typeface="+mn-lt"/>
              <a:ea typeface="+mn-ea"/>
              <a:cs typeface="+mn-cs"/>
            </a:rPr>
            <a:t>text</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MID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=MID(</a:t>
          </a:r>
          <a:r>
            <a:rPr lang="en-US" sz="1100" b="1" i="1">
              <a:solidFill>
                <a:schemeClr val="dk1"/>
              </a:solidFill>
              <a:latin typeface="+mn-lt"/>
              <a:ea typeface="+mn-ea"/>
              <a:cs typeface="+mn-cs"/>
            </a:rPr>
            <a:t>text</a:t>
          </a:r>
          <a:r>
            <a:rPr lang="en-US" sz="1100" b="1">
              <a:solidFill>
                <a:schemeClr val="dk1"/>
              </a:solidFill>
              <a:latin typeface="+mn-lt"/>
              <a:ea typeface="+mn-ea"/>
              <a:cs typeface="+mn-cs"/>
            </a:rPr>
            <a:t>,</a:t>
          </a:r>
          <a:r>
            <a:rPr lang="en-US" sz="1100" b="1" i="1">
              <a:solidFill>
                <a:schemeClr val="dk1"/>
              </a:solidFill>
              <a:latin typeface="+mn-lt"/>
              <a:ea typeface="+mn-ea"/>
              <a:cs typeface="+mn-cs"/>
            </a:rPr>
            <a:t>s</a:t>
          </a:r>
          <a:r>
            <a:rPr lang="en-US" sz="1100" b="1">
              <a:solidFill>
                <a:schemeClr val="dk1"/>
              </a:solidFill>
              <a:latin typeface="+mn-lt"/>
              <a:ea typeface="+mn-ea"/>
              <a:cs typeface="+mn-cs"/>
            </a:rPr>
            <a:t>,</a:t>
          </a:r>
          <a:r>
            <a:rPr lang="en-US" sz="1100" b="1" i="1">
              <a:solidFill>
                <a:schemeClr val="dk1"/>
              </a:solidFill>
              <a:latin typeface="+mn-lt"/>
              <a:ea typeface="+mn-ea"/>
              <a:cs typeface="+mn-cs"/>
            </a:rPr>
            <a:t>n</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s </a:t>
          </a:r>
          <a:r>
            <a:rPr lang="en-US" sz="1100">
              <a:solidFill>
                <a:schemeClr val="dk1"/>
              </a:solidFill>
              <a:latin typeface="+mn-lt"/>
              <a:ea typeface="+mn-ea"/>
              <a:cs typeface="+mn-cs"/>
            </a:rPr>
            <a:t>is an integer and </a:t>
          </a:r>
          <a:r>
            <a:rPr lang="en-US" sz="1100" i="1">
              <a:solidFill>
                <a:schemeClr val="dk1"/>
              </a:solidFill>
              <a:latin typeface="+mn-lt"/>
              <a:ea typeface="+mn-ea"/>
              <a:cs typeface="+mn-cs"/>
            </a:rPr>
            <a:t>n </a:t>
          </a:r>
          <a:r>
            <a:rPr lang="en-US" sz="1100">
              <a:solidFill>
                <a:schemeClr val="dk1"/>
              </a:solidFill>
              <a:latin typeface="+mn-lt"/>
              <a:ea typeface="+mn-ea"/>
              <a:cs typeface="+mn-cs"/>
            </a:rPr>
            <a:t>is an optional integer. If </a:t>
          </a:r>
          <a:r>
            <a:rPr lang="en-US" sz="1100" i="1">
              <a:solidFill>
                <a:schemeClr val="dk1"/>
              </a:solidFill>
              <a:latin typeface="+mn-lt"/>
              <a:ea typeface="+mn-ea"/>
              <a:cs typeface="+mn-cs"/>
            </a:rPr>
            <a:t>n </a:t>
          </a:r>
          <a:r>
            <a:rPr lang="en-US" sz="1100">
              <a:solidFill>
                <a:schemeClr val="dk1"/>
              </a:solidFill>
              <a:latin typeface="+mn-lt"/>
              <a:ea typeface="+mn-ea"/>
              <a:cs typeface="+mn-cs"/>
            </a:rPr>
            <a:t>is missing, this returns all of </a:t>
          </a:r>
          <a:r>
            <a:rPr lang="en-US" sz="1100" i="1">
              <a:solidFill>
                <a:schemeClr val="dk1"/>
              </a:solidFill>
              <a:latin typeface="+mn-lt"/>
              <a:ea typeface="+mn-ea"/>
              <a:cs typeface="+mn-cs"/>
            </a:rPr>
            <a:t>text</a:t>
          </a:r>
          <a:r>
            <a:rPr lang="en-US" sz="1100">
              <a:solidFill>
                <a:schemeClr val="dk1"/>
              </a:solidFill>
              <a:latin typeface="+mn-lt"/>
              <a:ea typeface="+mn-ea"/>
              <a:cs typeface="+mn-cs"/>
            </a:rPr>
            <a:t> from the </a:t>
          </a:r>
          <a:r>
            <a:rPr lang="en-US" sz="1100" i="1">
              <a:solidFill>
                <a:schemeClr val="dk1"/>
              </a:solidFill>
              <a:latin typeface="+mn-lt"/>
              <a:ea typeface="+mn-ea"/>
              <a:cs typeface="+mn-cs"/>
            </a:rPr>
            <a:t>s</a:t>
          </a:r>
          <a:r>
            <a:rPr lang="en-US" sz="1100" i="0">
              <a:solidFill>
                <a:schemeClr val="dk1"/>
              </a:solidFill>
              <a:latin typeface="+mn-lt"/>
              <a:ea typeface="+mn-ea"/>
              <a:cs typeface="+mn-cs"/>
            </a:rPr>
            <a:t>th</a:t>
          </a:r>
          <a:r>
            <a:rPr lang="en-US" sz="1100" i="1" baseline="0">
              <a:solidFill>
                <a:schemeClr val="dk1"/>
              </a:solidFill>
              <a:latin typeface="+mn-lt"/>
              <a:ea typeface="+mn-ea"/>
              <a:cs typeface="+mn-cs"/>
            </a:rPr>
            <a:t> </a:t>
          </a:r>
          <a:r>
            <a:rPr lang="en-US" sz="1100">
              <a:solidFill>
                <a:schemeClr val="dk1"/>
              </a:solidFill>
              <a:latin typeface="+mn-lt"/>
              <a:ea typeface="+mn-ea"/>
              <a:cs typeface="+mn-cs"/>
            </a:rPr>
            <a:t>character on. (</a:t>
          </a:r>
          <a:r>
            <a:rPr lang="en-US" sz="1100" i="1">
              <a:solidFill>
                <a:schemeClr val="dk1"/>
              </a:solidFill>
              <a:latin typeface="+mn-lt"/>
              <a:ea typeface="+mn-ea"/>
              <a:cs typeface="+mn-cs"/>
            </a:rPr>
            <a:t>s</a:t>
          </a:r>
          <a:r>
            <a:rPr lang="en-US" sz="1100">
              <a:solidFill>
                <a:schemeClr val="dk1"/>
              </a:solidFill>
              <a:latin typeface="+mn-lt"/>
              <a:ea typeface="+mn-ea"/>
              <a:cs typeface="+mn-cs"/>
            </a:rPr>
            <a:t> stands for start.) Otherwise, it returns </a:t>
          </a:r>
          <a:r>
            <a:rPr lang="en-US" sz="1100" i="1">
              <a:solidFill>
                <a:schemeClr val="dk1"/>
              </a:solidFill>
              <a:latin typeface="+mn-lt"/>
              <a:ea typeface="+mn-ea"/>
              <a:cs typeface="+mn-cs"/>
            </a:rPr>
            <a:t>n </a:t>
          </a:r>
          <a:r>
            <a:rPr lang="en-US" sz="1100">
              <a:solidFill>
                <a:schemeClr val="dk1"/>
              </a:solidFill>
              <a:latin typeface="+mn-lt"/>
              <a:ea typeface="+mn-ea"/>
              <a:cs typeface="+mn-cs"/>
            </a:rPr>
            <a:t>characters of </a:t>
          </a:r>
          <a:r>
            <a:rPr lang="en-US" sz="1100" i="1">
              <a:solidFill>
                <a:schemeClr val="dk1"/>
              </a:solidFill>
              <a:latin typeface="+mn-lt"/>
              <a:ea typeface="+mn-ea"/>
              <a:cs typeface="+mn-cs"/>
            </a:rPr>
            <a:t>text</a:t>
          </a:r>
          <a:r>
            <a:rPr lang="en-US" sz="1100">
              <a:solidFill>
                <a:schemeClr val="dk1"/>
              </a:solidFill>
              <a:latin typeface="+mn-lt"/>
              <a:ea typeface="+mn-ea"/>
              <a:cs typeface="+mn-cs"/>
            </a:rPr>
            <a:t>, starting with the </a:t>
          </a:r>
          <a:r>
            <a:rPr lang="en-US" sz="1100" i="1">
              <a:solidFill>
                <a:schemeClr val="dk1"/>
              </a:solidFill>
              <a:latin typeface="+mn-lt"/>
              <a:ea typeface="+mn-ea"/>
              <a:cs typeface="+mn-cs"/>
            </a:rPr>
            <a:t>s</a:t>
          </a:r>
          <a:r>
            <a:rPr lang="en-US" sz="1100" i="0">
              <a:solidFill>
                <a:schemeClr val="dk1"/>
              </a:solidFill>
              <a:latin typeface="+mn-lt"/>
              <a:ea typeface="+mn-ea"/>
              <a:cs typeface="+mn-cs"/>
            </a:rPr>
            <a:t>th</a:t>
          </a:r>
          <a:r>
            <a:rPr lang="en-US" sz="1100" i="1" baseline="0">
              <a:solidFill>
                <a:schemeClr val="dk1"/>
              </a:solidFill>
              <a:latin typeface="+mn-lt"/>
              <a:ea typeface="+mn-ea"/>
              <a:cs typeface="+mn-cs"/>
            </a:rPr>
            <a:t> </a:t>
          </a:r>
          <a:r>
            <a:rPr lang="en-US" sz="1100">
              <a:solidFill>
                <a:schemeClr val="dk1"/>
              </a:solidFill>
              <a:latin typeface="+mn-lt"/>
              <a:ea typeface="+mn-ea"/>
              <a:cs typeface="+mn-cs"/>
            </a:rPr>
            <a:t>character. </a:t>
          </a:r>
        </a:p>
        <a:p>
          <a:endParaRPr lang="en-US" sz="1100">
            <a:solidFill>
              <a:schemeClr val="dk1"/>
            </a:solidFill>
            <a:latin typeface="+mn-lt"/>
            <a:ea typeface="+mn-ea"/>
            <a:cs typeface="+mn-cs"/>
          </a:endParaRPr>
        </a:p>
        <a:p>
          <a:r>
            <a:rPr lang="en-US" sz="1100">
              <a:solidFill>
                <a:schemeClr val="dk1"/>
              </a:solidFill>
              <a:latin typeface="+mn-lt"/>
              <a:ea typeface="+mn-ea"/>
              <a:cs typeface="+mn-cs"/>
            </a:rPr>
            <a:t>Here are some examples of MID:</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function =MID(“Freddie”,5) returns “die”.</a:t>
          </a:r>
        </a:p>
        <a:p>
          <a:r>
            <a:rPr lang="en-US" sz="1100">
              <a:solidFill>
                <a:schemeClr val="dk1"/>
              </a:solidFill>
              <a:latin typeface="+mn-lt"/>
              <a:ea typeface="+mn-ea"/>
              <a:cs typeface="+mn-cs"/>
            </a:rPr>
            <a:t>The function =MID(“Freddie”,5,2) returns “di”.</a:t>
          </a:r>
        </a:p>
        <a:p>
          <a:r>
            <a:rPr lang="en-US" sz="1100">
              <a:solidFill>
                <a:schemeClr val="dk1"/>
              </a:solidFill>
              <a:latin typeface="+mn-lt"/>
              <a:ea typeface="+mn-ea"/>
              <a:cs typeface="+mn-cs"/>
            </a:rPr>
            <a:t>The function =MID(“Jones, Bob”,FIND(“,”,“Jones, Bob”)+2,1) returns “B”. (See why?)</a:t>
          </a:r>
        </a:p>
        <a:p>
          <a:endParaRPr lang="en-US" sz="1100">
            <a:solidFill>
              <a:schemeClr val="dk1"/>
            </a:solidFill>
            <a:latin typeface="+mn-lt"/>
            <a:ea typeface="+mn-ea"/>
            <a:cs typeface="+mn-cs"/>
          </a:endParaRPr>
        </a:p>
        <a:p>
          <a:r>
            <a:rPr lang="en-US" sz="1100">
              <a:solidFill>
                <a:schemeClr val="dk1"/>
              </a:solidFill>
              <a:latin typeface="+mn-lt"/>
              <a:ea typeface="+mn-ea"/>
              <a:cs typeface="+mn-cs"/>
            </a:rPr>
            <a:t>With these five functions—FIND, LEN, RIGHT, LEFT, and MID—you can do some powerful text manipulation in Excel, and this can save hours of tedious typing. You will be the hero at your office!</a:t>
          </a:r>
        </a:p>
        <a:p>
          <a:endParaRPr lang="en-US" sz="1100">
            <a:solidFill>
              <a:schemeClr val="dk1"/>
            </a:solidFill>
            <a:latin typeface="+mn-lt"/>
            <a:ea typeface="+mn-ea"/>
            <a:cs typeface="+mn-cs"/>
          </a:endParaRPr>
        </a:p>
        <a:p>
          <a:endParaRPr lang="en-US" sz="1100" b="0">
            <a:solidFill>
              <a:schemeClr val="dk1"/>
            </a:solidFill>
            <a:latin typeface="+mn-lt"/>
            <a:ea typeface="+mn-ea"/>
            <a:cs typeface="+mn-cs"/>
          </a:endParaRPr>
        </a:p>
      </xdr:txBody>
    </xdr:sp>
    <xdr:clientData/>
  </xdr:twoCellAnchor>
  <xdr:twoCellAnchor>
    <xdr:from>
      <xdr:col>1</xdr:col>
      <xdr:colOff>0</xdr:colOff>
      <xdr:row>69</xdr:row>
      <xdr:rowOff>0</xdr:rowOff>
    </xdr:from>
    <xdr:to>
      <xdr:col>9</xdr:col>
      <xdr:colOff>606425</xdr:colOff>
      <xdr:row>83</xdr:row>
      <xdr:rowOff>76200</xdr:rowOff>
    </xdr:to>
    <xdr:sp macro="" textlink="">
      <xdr:nvSpPr>
        <xdr:cNvPr id="4" name="TextBox 3"/>
        <xdr:cNvSpPr txBox="1"/>
      </xdr:nvSpPr>
      <xdr:spPr>
        <a:xfrm>
          <a:off x="609600" y="13144500"/>
          <a:ext cx="5483225" cy="27432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above name-parsing problem can be solved in a series of steps, as indicated below. </a:t>
          </a:r>
        </a:p>
        <a:p>
          <a:endParaRPr lang="en-US" sz="1100">
            <a:solidFill>
              <a:schemeClr val="dk1"/>
            </a:solidFill>
            <a:latin typeface="+mn-lt"/>
            <a:ea typeface="+mn-ea"/>
            <a:cs typeface="+mn-cs"/>
          </a:endParaRPr>
        </a:p>
        <a:p>
          <a:r>
            <a:rPr lang="en-US" sz="1100">
              <a:solidFill>
                <a:schemeClr val="dk1"/>
              </a:solidFill>
              <a:latin typeface="+mn-lt"/>
              <a:ea typeface="+mn-ea"/>
              <a:cs typeface="+mn-cs"/>
            </a:rPr>
            <a:t>1. In cell M71, find the length of the text in cell L71</a:t>
          </a:r>
          <a:r>
            <a:rPr lang="en-US" sz="1100" baseline="0">
              <a:solidFill>
                <a:schemeClr val="dk1"/>
              </a:solidFill>
              <a:latin typeface="+mn-lt"/>
              <a:ea typeface="+mn-ea"/>
              <a:cs typeface="+mn-cs"/>
            </a:rPr>
            <a:t> with the LEN function.</a:t>
          </a:r>
          <a:r>
            <a:rPr lang="en-US" sz="1100">
              <a:solidFill>
                <a:schemeClr val="dk1"/>
              </a:solidFill>
              <a:latin typeface="+mn-lt"/>
              <a:ea typeface="+mn-ea"/>
              <a:cs typeface="+mn-cs"/>
            </a:rPr>
            <a:t> </a:t>
          </a:r>
        </a:p>
        <a:p>
          <a:r>
            <a:rPr lang="en-US" sz="1100">
              <a:solidFill>
                <a:schemeClr val="dk1"/>
              </a:solidFill>
              <a:latin typeface="+mn-lt"/>
              <a:ea typeface="+mn-ea"/>
              <a:cs typeface="+mn-cs"/>
            </a:rPr>
            <a:t>2. In cell N71, find the position of the comma</a:t>
          </a:r>
          <a:r>
            <a:rPr lang="en-US" sz="1100" baseline="0">
              <a:solidFill>
                <a:schemeClr val="dk1"/>
              </a:solidFill>
              <a:latin typeface="+mn-lt"/>
              <a:ea typeface="+mn-ea"/>
              <a:cs typeface="+mn-cs"/>
            </a:rPr>
            <a:t> with the FIND function.</a:t>
          </a:r>
          <a:endParaRPr lang="en-US" sz="1100">
            <a:solidFill>
              <a:schemeClr val="dk1"/>
            </a:solidFill>
            <a:latin typeface="+mn-lt"/>
            <a:ea typeface="+mn-ea"/>
            <a:cs typeface="+mn-cs"/>
          </a:endParaRPr>
        </a:p>
        <a:p>
          <a:r>
            <a:rPr lang="en-US" sz="1100">
              <a:solidFill>
                <a:schemeClr val="dk1"/>
              </a:solidFill>
              <a:latin typeface="+mn-lt"/>
              <a:ea typeface="+mn-ea"/>
              <a:cs typeface="+mn-cs"/>
            </a:rPr>
            <a:t>3. In cell O71, add 1 to find the position of the space after the comma. </a:t>
          </a:r>
        </a:p>
        <a:p>
          <a:r>
            <a:rPr lang="en-US" sz="1100">
              <a:solidFill>
                <a:schemeClr val="dk1"/>
              </a:solidFill>
              <a:latin typeface="+mn-lt"/>
              <a:ea typeface="+mn-ea"/>
              <a:cs typeface="+mn-cs"/>
            </a:rPr>
            <a:t>4. In cell P71, find the first name with the RIGHT function, using the rightmost (10-7) characters. Make sure you use cell references</a:t>
          </a:r>
          <a:r>
            <a:rPr lang="en-US" sz="1100" baseline="0">
              <a:solidFill>
                <a:schemeClr val="dk1"/>
              </a:solidFill>
              <a:latin typeface="+mn-lt"/>
              <a:ea typeface="+mn-ea"/>
              <a:cs typeface="+mn-cs"/>
            </a:rPr>
            <a:t> to enable copying down.</a:t>
          </a:r>
          <a:endParaRPr lang="en-US" sz="1100">
            <a:solidFill>
              <a:schemeClr val="dk1"/>
            </a:solidFill>
            <a:latin typeface="+mn-lt"/>
            <a:ea typeface="+mn-ea"/>
            <a:cs typeface="+mn-cs"/>
          </a:endParaRPr>
        </a:p>
        <a:p>
          <a:r>
            <a:rPr lang="en-US" sz="1100">
              <a:solidFill>
                <a:schemeClr val="dk1"/>
              </a:solidFill>
              <a:latin typeface="+mn-lt"/>
              <a:ea typeface="+mn-ea"/>
              <a:cs typeface="+mn-cs"/>
            </a:rPr>
            <a:t>5. In cell Q71, find the last name with the LEFT function, using the leftmost (6-1) characters. Again, use cell references to enable copying.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beauty of this method is that we have to do it only once, in the first row. Then we can copy all of the formulas down for the rest of the names, even if there are thousands of them! </a:t>
          </a:r>
        </a:p>
        <a:p>
          <a:endParaRPr lang="en-US" sz="1100" b="1">
            <a:solidFill>
              <a:schemeClr val="dk1"/>
            </a:solidFill>
            <a:latin typeface="+mn-lt"/>
            <a:ea typeface="+mn-ea"/>
            <a:cs typeface="+mn-cs"/>
          </a:endParaRPr>
        </a:p>
        <a:p>
          <a:r>
            <a:rPr lang="en-US" sz="1100" b="0">
              <a:solidFill>
                <a:schemeClr val="dk1"/>
              </a:solidFill>
              <a:latin typeface="+mn-lt"/>
              <a:ea typeface="+mn-ea"/>
              <a:cs typeface="+mn-cs"/>
            </a:rPr>
            <a:t>Try it! Enter the formulas</a:t>
          </a:r>
          <a:r>
            <a:rPr lang="en-US" sz="1100" b="0" baseline="0">
              <a:solidFill>
                <a:schemeClr val="dk1"/>
              </a:solidFill>
              <a:latin typeface="+mn-lt"/>
              <a:ea typeface="+mn-ea"/>
              <a:cs typeface="+mn-cs"/>
            </a:rPr>
            <a:t> as indicated by the above steps and copy them</a:t>
          </a:r>
          <a:r>
            <a:rPr lang="en-US" sz="1100" b="0">
              <a:solidFill>
                <a:schemeClr val="dk1"/>
              </a:solidFill>
              <a:latin typeface="+mn-lt"/>
              <a:ea typeface="+mn-ea"/>
              <a:cs typeface="+mn-cs"/>
            </a:rPr>
            <a:t> down. (Scroll</a:t>
          </a:r>
          <a:r>
            <a:rPr lang="en-US" sz="1100" b="0" baseline="0">
              <a:solidFill>
                <a:schemeClr val="dk1"/>
              </a:solidFill>
              <a:latin typeface="+mn-lt"/>
              <a:ea typeface="+mn-ea"/>
              <a:cs typeface="+mn-cs"/>
            </a:rPr>
            <a:t> to the right for the correct answers.)</a:t>
          </a:r>
          <a:endParaRPr lang="en-US" sz="1100" b="0">
            <a:solidFill>
              <a:schemeClr val="dk1"/>
            </a:solidFill>
            <a:latin typeface="+mn-lt"/>
            <a:ea typeface="+mn-ea"/>
            <a:cs typeface="+mn-cs"/>
          </a:endParaRPr>
        </a:p>
      </xdr:txBody>
    </xdr:sp>
    <xdr:clientData/>
  </xdr:twoCellAnchor>
  <xdr:twoCellAnchor>
    <xdr:from>
      <xdr:col>1</xdr:col>
      <xdr:colOff>9525</xdr:colOff>
      <xdr:row>84</xdr:row>
      <xdr:rowOff>180974</xdr:rowOff>
    </xdr:from>
    <xdr:to>
      <xdr:col>10</xdr:col>
      <xdr:colOff>6350</xdr:colOff>
      <xdr:row>100</xdr:row>
      <xdr:rowOff>95249</xdr:rowOff>
    </xdr:to>
    <xdr:sp macro="" textlink="">
      <xdr:nvSpPr>
        <xdr:cNvPr id="5" name="TextBox 4"/>
        <xdr:cNvSpPr txBox="1"/>
      </xdr:nvSpPr>
      <xdr:spPr>
        <a:xfrm>
          <a:off x="619125" y="16182974"/>
          <a:ext cx="5483225" cy="2962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Here is a tougher one.  The names to the right either have a middle initial,</a:t>
          </a:r>
          <a:r>
            <a:rPr lang="en-US" sz="1100" baseline="0">
              <a:solidFill>
                <a:schemeClr val="dk1"/>
              </a:solidFill>
              <a:latin typeface="+mn-lt"/>
              <a:ea typeface="+mn-ea"/>
              <a:cs typeface="+mn-cs"/>
            </a:rPr>
            <a:t> a first initial, or no initial. See if you can parse these names into four pieces: Last name, Used name, Initial, and Middle initial, where: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Used name is the name (first or middle) the person goes by.</a:t>
          </a:r>
        </a:p>
        <a:p>
          <a:r>
            <a:rPr lang="en-US" sz="1100" b="0" baseline="0">
              <a:solidFill>
                <a:schemeClr val="dk1"/>
              </a:solidFill>
              <a:latin typeface="+mn-lt"/>
              <a:ea typeface="+mn-ea"/>
              <a:cs typeface="+mn-cs"/>
            </a:rPr>
            <a:t>Initial is the single initial character, if any, or is blank if there is no initial.</a:t>
          </a:r>
        </a:p>
        <a:p>
          <a:r>
            <a:rPr lang="en-US" sz="1100" b="0" baseline="0">
              <a:solidFill>
                <a:schemeClr val="dk1"/>
              </a:solidFill>
              <a:latin typeface="+mn-lt"/>
              <a:ea typeface="+mn-ea"/>
              <a:cs typeface="+mn-cs"/>
            </a:rPr>
            <a:t>Middle initial is "Yes" if the initial is a middle initial, "No" if it is a first initial, and blank if there is no initial.</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As in the previous exercise, you can have other "helper" columns as needed. (Hints: (1) The FIND returns an error if it can't find the requested text. (2) There is an ISERROR function that can check whether a cell contains an error. Scroll to the right for a solution. )</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OK, this one is not easy, and it requires some careful planning. But it sure beats</a:t>
          </a:r>
          <a:r>
            <a:rPr lang="en-US" sz="1100" b="0" baseline="0">
              <a:solidFill>
                <a:schemeClr val="dk1"/>
              </a:solidFill>
              <a:latin typeface="+mn-lt"/>
              <a:ea typeface="+mn-ea"/>
              <a:cs typeface="+mn-cs"/>
            </a:rPr>
            <a:t> typing a long list of hundreds or thousands of names!</a:t>
          </a:r>
          <a:endParaRPr lang="en-US" sz="1100" b="0">
            <a:solidFill>
              <a:schemeClr val="dk1"/>
            </a:solidFill>
            <a:latin typeface="+mn-lt"/>
            <a:ea typeface="+mn-ea"/>
            <a:cs typeface="+mn-cs"/>
          </a:endParaRPr>
        </a:p>
      </xdr:txBody>
    </xdr:sp>
    <xdr:clientData/>
  </xdr:twoCellAnchor>
  <xdr:twoCellAnchor>
    <xdr:from>
      <xdr:col>0</xdr:col>
      <xdr:colOff>0</xdr:colOff>
      <xdr:row>102</xdr:row>
      <xdr:rowOff>0</xdr:rowOff>
    </xdr:from>
    <xdr:to>
      <xdr:col>17</xdr:col>
      <xdr:colOff>380999</xdr:colOff>
      <xdr:row>104</xdr:row>
      <xdr:rowOff>161925</xdr:rowOff>
    </xdr:to>
    <xdr:sp macro="" textlink="">
      <xdr:nvSpPr>
        <xdr:cNvPr id="6" name="Rounded Rectangle 5">
          <a:hlinkClick xmlns:r="http://schemas.openxmlformats.org/officeDocument/2006/relationships" r:id="rId1"/>
        </xdr:cNvPr>
        <xdr:cNvSpPr/>
      </xdr:nvSpPr>
      <xdr:spPr>
        <a:xfrm>
          <a:off x="0" y="19431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36</xdr:row>
      <xdr:rowOff>0</xdr:rowOff>
    </xdr:to>
    <xdr:sp macro="" textlink="">
      <xdr:nvSpPr>
        <xdr:cNvPr id="2" name="TextBox 1"/>
        <xdr:cNvSpPr txBox="1"/>
      </xdr:nvSpPr>
      <xdr:spPr>
        <a:xfrm>
          <a:off x="609600" y="380999"/>
          <a:ext cx="5483225" cy="64770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We tend to take dates and times for granted, but they appear in many, if not most, real-world business spreadsheets. They can actually be quite tricky to work with, and a complete treatment of dates and times could fill a long chapter of a book. I can’t hope to cover all of the intricacies of Excel-based dates and times in this tutorial, but I will illustrate some of the most useful methods for working with them.</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first thing to realize is that a date-time value that appears in a cell as something like 3/14/2004 4:30 PM is really stored as a </a:t>
          </a:r>
          <a:r>
            <a:rPr lang="en-US" sz="1100" i="1">
              <a:solidFill>
                <a:schemeClr val="dk1"/>
              </a:solidFill>
              <a:latin typeface="+mn-lt"/>
              <a:ea typeface="+mn-ea"/>
              <a:cs typeface="+mn-cs"/>
            </a:rPr>
            <a:t>number</a:t>
          </a:r>
          <a:r>
            <a:rPr lang="en-US" sz="1100">
              <a:solidFill>
                <a:schemeClr val="dk1"/>
              </a:solidFill>
              <a:latin typeface="+mn-lt"/>
              <a:ea typeface="+mn-ea"/>
              <a:cs typeface="+mn-cs"/>
            </a:rPr>
            <a:t>. Excel refers to this number as the </a:t>
          </a:r>
          <a:r>
            <a:rPr lang="en-US" sz="1100" b="1" i="0">
              <a:solidFill>
                <a:schemeClr val="dk1"/>
              </a:solidFill>
              <a:latin typeface="+mn-lt"/>
              <a:ea typeface="+mn-ea"/>
              <a:cs typeface="+mn-cs"/>
            </a:rPr>
            <a:t>serial </a:t>
          </a:r>
          <a:r>
            <a:rPr lang="en-US" sz="1100" b="1">
              <a:solidFill>
                <a:schemeClr val="dk1"/>
              </a:solidFill>
              <a:latin typeface="+mn-lt"/>
              <a:ea typeface="+mn-ea"/>
              <a:cs typeface="+mn-cs"/>
            </a:rPr>
            <a:t>value</a:t>
          </a:r>
          <a:r>
            <a:rPr lang="en-US" sz="1100">
              <a:solidFill>
                <a:schemeClr val="dk1"/>
              </a:solidFill>
              <a:latin typeface="+mn-lt"/>
              <a:ea typeface="+mn-ea"/>
              <a:cs typeface="+mn-cs"/>
            </a:rPr>
            <a:t>. The serial value corresponding to this particular date-time happens to be 38060.688. The value to the left of the decimal is the number of days since a “base” date (January 1, 1900), and the decimal part indicates the fraction of time through the day, starting right after midnight. In this example 4:30 PM is 68.8% of the way from midnight to the next midnight. If the decimal part is omitted, then it is assumed to be midnight. In this case, you usually format the value so that only the date, not the time, appears.</a:t>
          </a:r>
        </a:p>
        <a:p>
          <a:endParaRPr lang="en-US" sz="1100">
            <a:solidFill>
              <a:schemeClr val="dk1"/>
            </a:solidFill>
            <a:latin typeface="+mn-lt"/>
            <a:ea typeface="+mn-ea"/>
            <a:cs typeface="+mn-cs"/>
          </a:endParaRPr>
        </a:p>
        <a:p>
          <a:r>
            <a:rPr lang="en-US" sz="1100">
              <a:solidFill>
                <a:schemeClr val="dk1"/>
              </a:solidFill>
              <a:latin typeface="+mn-lt"/>
              <a:ea typeface="+mn-ea"/>
              <a:cs typeface="+mn-cs"/>
            </a:rPr>
            <a:t>If you happen to know the numbering system for dates (that is, you somehow know that 38060 corresponds to 3/14/2004), you could enter the number 38060 in a cell and then </a:t>
          </a:r>
          <a:r>
            <a:rPr lang="en-US" sz="1100" i="1">
              <a:solidFill>
                <a:schemeClr val="dk1"/>
              </a:solidFill>
              <a:latin typeface="+mn-lt"/>
              <a:ea typeface="+mn-ea"/>
              <a:cs typeface="+mn-cs"/>
            </a:rPr>
            <a:t>format </a:t>
          </a:r>
          <a:r>
            <a:rPr lang="en-US" sz="1100">
              <a:solidFill>
                <a:schemeClr val="dk1"/>
              </a:solidFill>
              <a:latin typeface="+mn-lt"/>
              <a:ea typeface="+mn-ea"/>
              <a:cs typeface="+mn-cs"/>
            </a:rPr>
            <a:t>it to look like a date. However, you usually enter a date like 3/14/2004 in a cell. In fact, there are several formats Excel recognizes as dates, including 3/14/2004, March 14, 2004, 3-14-04, and a few others,</a:t>
          </a:r>
          <a:r>
            <a:rPr lang="en-US" sz="1100" baseline="0">
              <a:solidFill>
                <a:schemeClr val="dk1"/>
              </a:solidFill>
              <a:latin typeface="+mn-lt"/>
              <a:ea typeface="+mn-ea"/>
              <a:cs typeface="+mn-cs"/>
            </a:rPr>
            <a:t> </a:t>
          </a:r>
          <a:r>
            <a:rPr lang="en-US" sz="1100">
              <a:solidFill>
                <a:schemeClr val="dk1"/>
              </a:solidFill>
              <a:latin typeface="+mn-lt"/>
              <a:ea typeface="+mn-ea"/>
              <a:cs typeface="+mn-cs"/>
            </a:rPr>
            <a:t>but underneath the hood, they are all stored as 38060.</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same goes for date-times, such as 3/14/2004 4:30 PM, or just times, such as 4:30 PM. If you enter either of these in a format that Excel recognizes as a date-time or just a time, Excel will recognize that these are date-times or times, but it will store them as numbers (68030.688 or 0.688).</a:t>
          </a:r>
        </a:p>
        <a:p>
          <a:endParaRPr lang="en-US" sz="1100">
            <a:solidFill>
              <a:schemeClr val="dk1"/>
            </a:solidFill>
            <a:latin typeface="+mn-lt"/>
            <a:ea typeface="+mn-ea"/>
            <a:cs typeface="+mn-cs"/>
          </a:endParaRPr>
        </a:p>
        <a:p>
          <a:r>
            <a:rPr lang="en-US" sz="1100">
              <a:solidFill>
                <a:schemeClr val="dk1"/>
              </a:solidFill>
              <a:latin typeface="+mn-lt"/>
              <a:ea typeface="+mn-ea"/>
              <a:cs typeface="+mn-cs"/>
            </a:rPr>
            <a:t>By the way, if you enter a date-time in a format that Excel doesn’t recognize, you are entirely out of luck. It will simply be stored as a label, with no inherent “date-time” meaning. And Excel can be fussy. For example, it doesn’t understand 3/14/2004 4:30PM, simply because there is no space between 4:30 and PM! (I wish I were kidding, but I’m not.) On the other hand, Excel is smart about dates. It will recognize that 9/31/1999 and 2/29/2003 are not dates—regardless of how they are formatted.</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The cells to the</a:t>
          </a:r>
          <a:r>
            <a:rPr lang="en-US" sz="1100" b="0" baseline="0">
              <a:solidFill>
                <a:schemeClr val="dk1"/>
              </a:solidFill>
              <a:latin typeface="+mn-lt"/>
              <a:ea typeface="+mn-ea"/>
              <a:cs typeface="+mn-cs"/>
            </a:rPr>
            <a:t> right </a:t>
          </a:r>
          <a:r>
            <a:rPr lang="en-US" sz="1100" b="0">
              <a:solidFill>
                <a:schemeClr val="dk1"/>
              </a:solidFill>
              <a:latin typeface="+mn-lt"/>
              <a:ea typeface="+mn-ea"/>
              <a:cs typeface="+mn-cs"/>
            </a:rPr>
            <a:t>include some date-times, dates (no times specified), and times (no dates specified), formatted in several allowable ways. Format these as numbers with 3 decimals to see the serial values. Then reformat them as date-times (in any formats you prefer).</a:t>
          </a:r>
        </a:p>
        <a:p>
          <a:endParaRPr lang="en-US" sz="1100">
            <a:solidFill>
              <a:schemeClr val="dk1"/>
            </a:solidFill>
            <a:latin typeface="+mn-lt"/>
            <a:ea typeface="+mn-ea"/>
            <a:cs typeface="+mn-cs"/>
          </a:endParaRPr>
        </a:p>
      </xdr:txBody>
    </xdr:sp>
    <xdr:clientData/>
  </xdr:twoCellAnchor>
  <xdr:twoCellAnchor>
    <xdr:from>
      <xdr:col>0</xdr:col>
      <xdr:colOff>0</xdr:colOff>
      <xdr:row>39</xdr:row>
      <xdr:rowOff>0</xdr:rowOff>
    </xdr:from>
    <xdr:to>
      <xdr:col>18</xdr:col>
      <xdr:colOff>123824</xdr:colOff>
      <xdr:row>41</xdr:row>
      <xdr:rowOff>161925</xdr:rowOff>
    </xdr:to>
    <xdr:sp macro="" textlink="">
      <xdr:nvSpPr>
        <xdr:cNvPr id="3" name="Rounded Rectangle 2">
          <a:hlinkClick xmlns:r="http://schemas.openxmlformats.org/officeDocument/2006/relationships" r:id="rId1"/>
        </xdr:cNvPr>
        <xdr:cNvSpPr/>
      </xdr:nvSpPr>
      <xdr:spPr>
        <a:xfrm>
          <a:off x="0" y="7429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15</xdr:row>
      <xdr:rowOff>104775</xdr:rowOff>
    </xdr:to>
    <xdr:sp macro="" textlink="">
      <xdr:nvSpPr>
        <xdr:cNvPr id="2" name="TextBox 1"/>
        <xdr:cNvSpPr txBox="1"/>
      </xdr:nvSpPr>
      <xdr:spPr>
        <a:xfrm>
          <a:off x="609600" y="381000"/>
          <a:ext cx="5483225" cy="2581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Do you remember the Y2K problem that worried everyone in late 1999? The problem was that a large number of dates, in all kinds of systems, listed 2-digit years, such as 85 instead of 1985. How would systems know whether 05 meant 1905 or 2005? Fortunately, the predicted disaster didn’t happen, but there is still a Y2K problem because of the ambiguity 2-digit years can create. Excel handles it, at least for now, by interpreting a 2-digit year less than 30 as being in the 21</a:t>
          </a:r>
          <a:r>
            <a:rPr lang="en-US" sz="1100" baseline="30000">
              <a:solidFill>
                <a:schemeClr val="dk1"/>
              </a:solidFill>
              <a:latin typeface="+mn-lt"/>
              <a:ea typeface="+mn-ea"/>
              <a:cs typeface="+mn-cs"/>
            </a:rPr>
            <a:t>st</a:t>
          </a:r>
          <a:r>
            <a:rPr lang="en-US" sz="1100">
              <a:solidFill>
                <a:schemeClr val="dk1"/>
              </a:solidFill>
              <a:latin typeface="+mn-lt"/>
              <a:ea typeface="+mn-ea"/>
              <a:cs typeface="+mn-cs"/>
            </a:rPr>
            <a:t> century, and all others as being in the 20</a:t>
          </a:r>
          <a:r>
            <a:rPr lang="en-US" sz="1100" baseline="30000">
              <a:solidFill>
                <a:schemeClr val="dk1"/>
              </a:solidFill>
              <a:latin typeface="+mn-lt"/>
              <a:ea typeface="+mn-ea"/>
              <a:cs typeface="+mn-cs"/>
            </a:rPr>
            <a:t>th</a:t>
          </a:r>
          <a:r>
            <a:rPr lang="en-US" sz="1100">
              <a:solidFill>
                <a:schemeClr val="dk1"/>
              </a:solidFill>
              <a:latin typeface="+mn-lt"/>
              <a:ea typeface="+mn-ea"/>
              <a:cs typeface="+mn-cs"/>
            </a:rPr>
            <a:t> century. For example, it interprets 3/14/17 as March 14, 2017 and 5/20/72 as May 20, 1972. Of course, the easiest way to avoid the ambiguity is to use 4-digit years whenever you enter dates. This is the lesson of Y2K!</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Enter a date to the right such as 3/14/29 (the last two digits less than 30). Then enter another date such as 5/20/30 (the last two digits greater than or equal to 30). Watch how Excel transforms the year automatically. Do you see how this could be a problem if you really meant 3/14/29 to be the birthday of a person born in 1929?</a:t>
          </a:r>
        </a:p>
      </xdr:txBody>
    </xdr:sp>
    <xdr:clientData/>
  </xdr:twoCellAnchor>
  <xdr:twoCellAnchor>
    <xdr:from>
      <xdr:col>0</xdr:col>
      <xdr:colOff>0</xdr:colOff>
      <xdr:row>17</xdr:row>
      <xdr:rowOff>0</xdr:rowOff>
    </xdr:from>
    <xdr:to>
      <xdr:col>18</xdr:col>
      <xdr:colOff>523874</xdr:colOff>
      <xdr:row>19</xdr:row>
      <xdr:rowOff>161925</xdr:rowOff>
    </xdr:to>
    <xdr:sp macro="" textlink="">
      <xdr:nvSpPr>
        <xdr:cNvPr id="3" name="Rounded Rectangle 2">
          <a:hlinkClick xmlns:r="http://schemas.openxmlformats.org/officeDocument/2006/relationships" r:id="rId1"/>
        </xdr:cNvPr>
        <xdr:cNvSpPr/>
      </xdr:nvSpPr>
      <xdr:spPr>
        <a:xfrm>
          <a:off x="0" y="3238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19</xdr:row>
      <xdr:rowOff>66675</xdr:rowOff>
    </xdr:to>
    <xdr:sp macro="" textlink="">
      <xdr:nvSpPr>
        <xdr:cNvPr id="2" name="TextBox 1"/>
        <xdr:cNvSpPr txBox="1"/>
      </xdr:nvSpPr>
      <xdr:spPr>
        <a:xfrm>
          <a:off x="609600" y="381000"/>
          <a:ext cx="5483225" cy="33051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Excel has two useful functions for automatically entering the current date, or the current date and time , TODAY and NOW.</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TODAY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=TODAY() </a:t>
          </a:r>
          <a:r>
            <a:rPr lang="en-US" sz="1100">
              <a:solidFill>
                <a:schemeClr val="dk1"/>
              </a:solidFill>
              <a:latin typeface="+mn-lt"/>
              <a:ea typeface="+mn-ea"/>
              <a:cs typeface="+mn-cs"/>
            </a:rPr>
            <a:t>in any blank cell. (The blank parentheses </a:t>
          </a:r>
          <a:r>
            <a:rPr lang="en-US" sz="1100" i="1">
              <a:solidFill>
                <a:schemeClr val="dk1"/>
              </a:solidFill>
              <a:latin typeface="+mn-lt"/>
              <a:ea typeface="+mn-ea"/>
              <a:cs typeface="+mn-cs"/>
            </a:rPr>
            <a:t>are</a:t>
          </a:r>
          <a:r>
            <a:rPr lang="en-US" sz="1100">
              <a:solidFill>
                <a:schemeClr val="dk1"/>
              </a:solidFill>
              <a:latin typeface="+mn-lt"/>
              <a:ea typeface="+mn-ea"/>
              <a:cs typeface="+mn-cs"/>
            </a:rPr>
            <a:t> necessary.) It returns the current date. If you open this spreadsheet tomorrow, it will list tomorrow’s date, that is, it will update each day.</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NOW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=NOW()</a:t>
          </a:r>
          <a:r>
            <a:rPr lang="en-US" sz="1100">
              <a:solidFill>
                <a:schemeClr val="dk1"/>
              </a:solidFill>
              <a:latin typeface="+mn-lt"/>
              <a:ea typeface="+mn-ea"/>
              <a:cs typeface="+mn-cs"/>
            </a:rPr>
            <a:t> in any blank cell. (Again, the blank parentheses </a:t>
          </a:r>
          <a:r>
            <a:rPr lang="en-US" sz="1100" i="1">
              <a:solidFill>
                <a:schemeClr val="dk1"/>
              </a:solidFill>
              <a:latin typeface="+mn-lt"/>
              <a:ea typeface="+mn-ea"/>
              <a:cs typeface="+mn-cs"/>
            </a:rPr>
            <a:t>are</a:t>
          </a:r>
          <a:r>
            <a:rPr lang="en-US" sz="1100">
              <a:solidFill>
                <a:schemeClr val="dk1"/>
              </a:solidFill>
              <a:latin typeface="+mn-lt"/>
              <a:ea typeface="+mn-ea"/>
              <a:cs typeface="+mn-cs"/>
            </a:rPr>
            <a:t> necessary.) It returns the current date </a:t>
          </a:r>
          <a:r>
            <a:rPr lang="en-US" sz="1100" i="1">
              <a:solidFill>
                <a:schemeClr val="dk1"/>
              </a:solidFill>
              <a:latin typeface="+mn-lt"/>
              <a:ea typeface="+mn-ea"/>
              <a:cs typeface="+mn-cs"/>
            </a:rPr>
            <a:t>and</a:t>
          </a:r>
          <a:r>
            <a:rPr lang="en-US" sz="1100">
              <a:solidFill>
                <a:schemeClr val="dk1"/>
              </a:solidFill>
              <a:latin typeface="+mn-lt"/>
              <a:ea typeface="+mn-ea"/>
              <a:cs typeface="+mn-cs"/>
            </a:rPr>
            <a:t> time.</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Enter the TODAY and NOW functions in column M. Then format result of NOW as time only—no date. After you have worked a few other exercises below, come back to this spreadsheet and see whether the time has changed. (You might have to force a recalculation to see the change. You can do this by pressing the F9 key.)</a:t>
          </a:r>
        </a:p>
      </xdr:txBody>
    </xdr:sp>
    <xdr:clientData/>
  </xdr:twoCellAnchor>
  <xdr:twoCellAnchor>
    <xdr:from>
      <xdr:col>0</xdr:col>
      <xdr:colOff>0</xdr:colOff>
      <xdr:row>21</xdr:row>
      <xdr:rowOff>0</xdr:rowOff>
    </xdr:from>
    <xdr:to>
      <xdr:col>18</xdr:col>
      <xdr:colOff>314324</xdr:colOff>
      <xdr:row>23</xdr:row>
      <xdr:rowOff>161925</xdr:rowOff>
    </xdr:to>
    <xdr:sp macro="" textlink="">
      <xdr:nvSpPr>
        <xdr:cNvPr id="3" name="Rounded Rectangle 2">
          <a:hlinkClick xmlns:r="http://schemas.openxmlformats.org/officeDocument/2006/relationships" r:id="rId1"/>
        </xdr:cNvPr>
        <xdr:cNvSpPr/>
      </xdr:nvSpPr>
      <xdr:spPr>
        <a:xfrm>
          <a:off x="0" y="4000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28</xdr:row>
      <xdr:rowOff>161925</xdr:rowOff>
    </xdr:to>
    <xdr:sp macro="" textlink="">
      <xdr:nvSpPr>
        <xdr:cNvPr id="2" name="TextBox 1"/>
        <xdr:cNvSpPr txBox="1"/>
      </xdr:nvSpPr>
      <xdr:spPr>
        <a:xfrm>
          <a:off x="609600" y="380999"/>
          <a:ext cx="5483225" cy="51149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a cell contains a date, it is easy to strip off the year, month, day, and even weekday with the YEAR, MONTH, DAY, and WEEKDAY functions. In all of the following examples, </a:t>
          </a:r>
          <a:r>
            <a:rPr lang="en-US" sz="1100" i="1">
              <a:solidFill>
                <a:schemeClr val="dk1"/>
              </a:solidFill>
              <a:latin typeface="+mn-lt"/>
              <a:ea typeface="+mn-ea"/>
              <a:cs typeface="+mn-cs"/>
            </a:rPr>
            <a:t>datecell </a:t>
          </a:r>
          <a:r>
            <a:rPr lang="en-US" sz="1100">
              <a:solidFill>
                <a:schemeClr val="dk1"/>
              </a:solidFill>
              <a:latin typeface="+mn-lt"/>
              <a:ea typeface="+mn-ea"/>
              <a:cs typeface="+mn-cs"/>
            </a:rPr>
            <a:t>refers to a cell that contains a date.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YEAR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=YEAR(</a:t>
          </a:r>
          <a:r>
            <a:rPr lang="en-US" sz="1100" b="1" i="1">
              <a:solidFill>
                <a:schemeClr val="dk1"/>
              </a:solidFill>
              <a:latin typeface="+mn-lt"/>
              <a:ea typeface="+mn-ea"/>
              <a:cs typeface="+mn-cs"/>
            </a:rPr>
            <a:t>datecell</a:t>
          </a:r>
          <a:r>
            <a:rPr lang="en-US" sz="1100" b="1">
              <a:solidFill>
                <a:schemeClr val="dk1"/>
              </a:solidFill>
              <a:latin typeface="+mn-lt"/>
              <a:ea typeface="+mn-ea"/>
              <a:cs typeface="+mn-cs"/>
            </a:rPr>
            <a:t>)</a:t>
          </a:r>
          <a:r>
            <a:rPr lang="en-US" sz="1100">
              <a:solidFill>
                <a:schemeClr val="dk1"/>
              </a:solidFill>
              <a:latin typeface="+mn-lt"/>
              <a:ea typeface="+mn-ea"/>
              <a:cs typeface="+mn-cs"/>
            </a:rPr>
            <a:t>. This returns a 4-digit year such as 1993.</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MONTH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=MONTH(</a:t>
          </a:r>
          <a:r>
            <a:rPr lang="en-US" sz="1100" b="1" i="1">
              <a:solidFill>
                <a:schemeClr val="dk1"/>
              </a:solidFill>
              <a:latin typeface="+mn-lt"/>
              <a:ea typeface="+mn-ea"/>
              <a:cs typeface="+mn-cs"/>
            </a:rPr>
            <a:t>datecell</a:t>
          </a:r>
          <a:r>
            <a:rPr lang="en-US" sz="1100" b="1">
              <a:solidFill>
                <a:schemeClr val="dk1"/>
              </a:solidFill>
              <a:latin typeface="+mn-lt"/>
              <a:ea typeface="+mn-ea"/>
              <a:cs typeface="+mn-cs"/>
            </a:rPr>
            <a:t>)</a:t>
          </a:r>
          <a:r>
            <a:rPr lang="en-US" sz="1100">
              <a:solidFill>
                <a:schemeClr val="dk1"/>
              </a:solidFill>
              <a:latin typeface="+mn-lt"/>
              <a:ea typeface="+mn-ea"/>
              <a:cs typeface="+mn-cs"/>
            </a:rPr>
            <a:t>. This returns a month from 1 (January) to 12 (December). If you want to get the name of the month, such as June, use a VLOOKUP function, as indicated in the following exercise.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DAY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=DAY(</a:t>
          </a:r>
          <a:r>
            <a:rPr lang="en-US" sz="1100" b="1" i="1">
              <a:solidFill>
                <a:schemeClr val="dk1"/>
              </a:solidFill>
              <a:latin typeface="+mn-lt"/>
              <a:ea typeface="+mn-ea"/>
              <a:cs typeface="+mn-cs"/>
            </a:rPr>
            <a:t>datecell</a:t>
          </a:r>
          <a:r>
            <a:rPr lang="en-US" sz="1100" b="1">
              <a:solidFill>
                <a:schemeClr val="dk1"/>
              </a:solidFill>
              <a:latin typeface="+mn-lt"/>
              <a:ea typeface="+mn-ea"/>
              <a:cs typeface="+mn-cs"/>
            </a:rPr>
            <a:t>)</a:t>
          </a:r>
          <a:r>
            <a:rPr lang="en-US" sz="1100">
              <a:solidFill>
                <a:schemeClr val="dk1"/>
              </a:solidFill>
              <a:latin typeface="+mn-lt"/>
              <a:ea typeface="+mn-ea"/>
              <a:cs typeface="+mn-cs"/>
            </a:rPr>
            <a:t>. This returns the day of the month, from 1 to the number of days in the month.</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WEEKDAY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=WEEKDAY(</a:t>
          </a:r>
          <a:r>
            <a:rPr lang="en-US" sz="1100" b="1" i="1">
              <a:solidFill>
                <a:schemeClr val="dk1"/>
              </a:solidFill>
              <a:latin typeface="+mn-lt"/>
              <a:ea typeface="+mn-ea"/>
              <a:cs typeface="+mn-cs"/>
            </a:rPr>
            <a:t>datecell</a:t>
          </a:r>
          <a:r>
            <a:rPr lang="en-US" sz="1100" b="1">
              <a:solidFill>
                <a:schemeClr val="dk1"/>
              </a:solidFill>
              <a:latin typeface="+mn-lt"/>
              <a:ea typeface="+mn-ea"/>
              <a:cs typeface="+mn-cs"/>
            </a:rPr>
            <a:t>)</a:t>
          </a:r>
          <a:r>
            <a:rPr lang="en-US" sz="1100">
              <a:solidFill>
                <a:schemeClr val="dk1"/>
              </a:solidFill>
              <a:latin typeface="+mn-lt"/>
              <a:ea typeface="+mn-ea"/>
              <a:cs typeface="+mn-cs"/>
            </a:rPr>
            <a:t>. This returns a number from 1 to 7, where 1 refers to Sunday, 2 to Monday, and so on. If you want to get the name of the day, such as Thursday, use a VLOOKUP function, as indicated in the following exercise.</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For each date in column L, return the year, month number, month name, day, weekday number, and weekday name in columns M-R. For the month and weekday names, use the lookup tables supplied. Do you recognize these “infamous” dates? Try one more: your own birthdate.</a:t>
          </a:r>
        </a:p>
      </xdr:txBody>
    </xdr:sp>
    <xdr:clientData/>
  </xdr:twoCellAnchor>
  <xdr:twoCellAnchor>
    <xdr:from>
      <xdr:col>0</xdr:col>
      <xdr:colOff>0</xdr:colOff>
      <xdr:row>32</xdr:row>
      <xdr:rowOff>0</xdr:rowOff>
    </xdr:from>
    <xdr:to>
      <xdr:col>16</xdr:col>
      <xdr:colOff>809624</xdr:colOff>
      <xdr:row>34</xdr:row>
      <xdr:rowOff>161925</xdr:rowOff>
    </xdr:to>
    <xdr:sp macro="" textlink="">
      <xdr:nvSpPr>
        <xdr:cNvPr id="3" name="Rounded Rectangle 2">
          <a:hlinkClick xmlns:r="http://schemas.openxmlformats.org/officeDocument/2006/relationships" r:id="rId1"/>
        </xdr:cNvPr>
        <xdr:cNvSpPr/>
      </xdr:nvSpPr>
      <xdr:spPr>
        <a:xfrm>
          <a:off x="0" y="6096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26</xdr:row>
      <xdr:rowOff>57150</xdr:rowOff>
    </xdr:to>
    <xdr:sp macro="" textlink="">
      <xdr:nvSpPr>
        <xdr:cNvPr id="2" name="TextBox 1"/>
        <xdr:cNvSpPr txBox="1"/>
      </xdr:nvSpPr>
      <xdr:spPr>
        <a:xfrm>
          <a:off x="609600" y="380999"/>
          <a:ext cx="5483225" cy="46291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Because dates are stored as numbers, it is possible to perform arithmetic on them. Subtraction  makes special sense. If you subtract one date from another, you find the number of </a:t>
          </a:r>
          <a:r>
            <a:rPr lang="en-US" sz="1100" i="0">
              <a:solidFill>
                <a:schemeClr val="dk1"/>
              </a:solidFill>
              <a:latin typeface="+mn-lt"/>
              <a:ea typeface="+mn-ea"/>
              <a:cs typeface="+mn-cs"/>
            </a:rPr>
            <a:t>days</a:t>
          </a:r>
          <a:r>
            <a:rPr lang="en-US" sz="1100">
              <a:solidFill>
                <a:schemeClr val="dk1"/>
              </a:solidFill>
              <a:latin typeface="+mn-lt"/>
              <a:ea typeface="+mn-ea"/>
              <a:cs typeface="+mn-cs"/>
            </a:rPr>
            <a:t> between them. </a:t>
          </a:r>
        </a:p>
        <a:p>
          <a:endParaRPr lang="en-US" sz="1100">
            <a:solidFill>
              <a:schemeClr val="dk1"/>
            </a:solidFill>
            <a:latin typeface="+mn-lt"/>
            <a:ea typeface="+mn-ea"/>
            <a:cs typeface="+mn-cs"/>
          </a:endParaRPr>
        </a:p>
        <a:p>
          <a:r>
            <a:rPr lang="en-US" sz="1100">
              <a:solidFill>
                <a:schemeClr val="dk1"/>
              </a:solidFill>
              <a:latin typeface="+mn-lt"/>
              <a:ea typeface="+mn-ea"/>
              <a:cs typeface="+mn-cs"/>
            </a:rPr>
            <a:t>You can do this by simple subtraction of cells, or you can have more control with the DATEDIF function. If you use simple subtraction, you automatically get the difference in </a:t>
          </a:r>
          <a:r>
            <a:rPr lang="en-US" sz="1100" i="1">
              <a:solidFill>
                <a:schemeClr val="dk1"/>
              </a:solidFill>
              <a:latin typeface="+mn-lt"/>
              <a:ea typeface="+mn-ea"/>
              <a:cs typeface="+mn-cs"/>
            </a:rPr>
            <a:t>days</a:t>
          </a:r>
          <a:r>
            <a:rPr lang="en-US" sz="1100">
              <a:solidFill>
                <a:schemeClr val="dk1"/>
              </a:solidFill>
              <a:latin typeface="+mn-lt"/>
              <a:ea typeface="+mn-ea"/>
              <a:cs typeface="+mn-cs"/>
            </a:rPr>
            <a:t>. For example, the formula =A1-A2, where A1 contains 11/25/2004 and A2 contains 11/20/2004, returns 5.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DATEDIF function provides more options. (Evidently, DATEDIF has been in Excel for years, but its documentation in online help has been sporadic. See the interesting article at </a:t>
          </a:r>
          <a:r>
            <a:rPr lang="en-US" sz="1100" u="sng">
              <a:solidFill>
                <a:schemeClr val="dk1"/>
              </a:solidFill>
              <a:latin typeface="+mn-lt"/>
              <a:ea typeface="+mn-ea"/>
              <a:cs typeface="+mn-cs"/>
              <a:hlinkClick xmlns:r="http://schemas.openxmlformats.org/officeDocument/2006/relationships" r:id=""/>
            </a:rPr>
            <a:t>http://www.cpearson.com/excel/datedif.htm</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DATEDIF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=DATEDIF(</a:t>
          </a:r>
          <a:r>
            <a:rPr lang="en-US" sz="1100" b="1" i="1">
              <a:solidFill>
                <a:schemeClr val="dk1"/>
              </a:solidFill>
              <a:latin typeface="+mn-lt"/>
              <a:ea typeface="+mn-ea"/>
              <a:cs typeface="+mn-cs"/>
            </a:rPr>
            <a:t>earlierdate</a:t>
          </a:r>
          <a:r>
            <a:rPr lang="en-US" sz="1100" b="1">
              <a:solidFill>
                <a:schemeClr val="dk1"/>
              </a:solidFill>
              <a:latin typeface="+mn-lt"/>
              <a:ea typeface="+mn-ea"/>
              <a:cs typeface="+mn-cs"/>
            </a:rPr>
            <a:t>,</a:t>
          </a:r>
          <a:r>
            <a:rPr lang="en-US" sz="1100" b="1" i="1">
              <a:solidFill>
                <a:schemeClr val="dk1"/>
              </a:solidFill>
              <a:latin typeface="+mn-lt"/>
              <a:ea typeface="+mn-ea"/>
              <a:cs typeface="+mn-cs"/>
            </a:rPr>
            <a:t>laterdate</a:t>
          </a:r>
          <a:r>
            <a:rPr lang="en-US" sz="1100" b="1">
              <a:solidFill>
                <a:schemeClr val="dk1"/>
              </a:solidFill>
              <a:latin typeface="+mn-lt"/>
              <a:ea typeface="+mn-ea"/>
              <a:cs typeface="+mn-cs"/>
            </a:rPr>
            <a:t>,</a:t>
          </a:r>
          <a:r>
            <a:rPr lang="en-US" sz="1100" b="1" i="1">
              <a:solidFill>
                <a:schemeClr val="dk1"/>
              </a:solidFill>
              <a:latin typeface="+mn-lt"/>
              <a:ea typeface="+mn-ea"/>
              <a:cs typeface="+mn-cs"/>
            </a:rPr>
            <a:t>interval</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interval </a:t>
          </a:r>
          <a:r>
            <a:rPr lang="en-US" sz="1100">
              <a:solidFill>
                <a:schemeClr val="dk1"/>
              </a:solidFill>
              <a:latin typeface="+mn-lt"/>
              <a:ea typeface="+mn-ea"/>
              <a:cs typeface="+mn-cs"/>
            </a:rPr>
            <a:t>can be “y”, “m”, “d”, or a few other options not covered here. If </a:t>
          </a:r>
          <a:r>
            <a:rPr lang="en-US" sz="1100" i="1">
              <a:solidFill>
                <a:schemeClr val="dk1"/>
              </a:solidFill>
              <a:latin typeface="+mn-lt"/>
              <a:ea typeface="+mn-ea"/>
              <a:cs typeface="+mn-cs"/>
            </a:rPr>
            <a:t>interval </a:t>
          </a:r>
          <a:r>
            <a:rPr lang="en-US" sz="1100">
              <a:solidFill>
                <a:schemeClr val="dk1"/>
              </a:solidFill>
              <a:latin typeface="+mn-lt"/>
              <a:ea typeface="+mn-ea"/>
              <a:cs typeface="+mn-cs"/>
            </a:rPr>
            <a:t>is “y” (quotes required), this returns the number of years between the two dates. Similarly, if </a:t>
          </a:r>
          <a:r>
            <a:rPr lang="en-US" sz="1100" i="1">
              <a:solidFill>
                <a:schemeClr val="dk1"/>
              </a:solidFill>
              <a:latin typeface="+mn-lt"/>
              <a:ea typeface="+mn-ea"/>
              <a:cs typeface="+mn-cs"/>
            </a:rPr>
            <a:t>interval</a:t>
          </a:r>
          <a:r>
            <a:rPr lang="en-US" sz="1100">
              <a:solidFill>
                <a:schemeClr val="dk1"/>
              </a:solidFill>
              <a:latin typeface="+mn-lt"/>
              <a:ea typeface="+mn-ea"/>
              <a:cs typeface="+mn-cs"/>
            </a:rPr>
            <a:t> is “m” or “d”, it returns the number of months or number of days between the two dates.</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Use simple subtraction of cells to find the number of days between the two dates to the right. Then use DATEDIF with the three options described above to get the number of days, months, and years between the two dates. (Scroll to the right for the answers.)</a:t>
          </a:r>
        </a:p>
        <a:p>
          <a:endParaRPr lang="en-US" sz="1100" b="0">
            <a:solidFill>
              <a:schemeClr val="dk1"/>
            </a:solidFill>
            <a:latin typeface="+mn-lt"/>
            <a:ea typeface="+mn-ea"/>
            <a:cs typeface="+mn-cs"/>
          </a:endParaRPr>
        </a:p>
        <a:p>
          <a:r>
            <a:rPr lang="en-US" sz="1100" b="0">
              <a:solidFill>
                <a:schemeClr val="dk1"/>
              </a:solidFill>
              <a:latin typeface="+mn-lt"/>
              <a:ea typeface="+mn-ea"/>
              <a:cs typeface="+mn-cs"/>
            </a:rPr>
            <a:t>Note: When you do date subtraction, you sometimes need to reformat the answer as an integer. For some odd reason, Excel sometimes</a:t>
          </a:r>
          <a:r>
            <a:rPr lang="en-US" sz="1100" b="0" baseline="0">
              <a:solidFill>
                <a:schemeClr val="dk1"/>
              </a:solidFill>
              <a:latin typeface="+mn-lt"/>
              <a:ea typeface="+mn-ea"/>
              <a:cs typeface="+mn-cs"/>
            </a:rPr>
            <a:t> </a:t>
          </a:r>
          <a:r>
            <a:rPr lang="en-US" sz="1100" b="0">
              <a:solidFill>
                <a:schemeClr val="dk1"/>
              </a:solidFill>
              <a:latin typeface="+mn-lt"/>
              <a:ea typeface="+mn-ea"/>
              <a:cs typeface="+mn-cs"/>
            </a:rPr>
            <a:t>formats it as a date. </a:t>
          </a:r>
        </a:p>
      </xdr:txBody>
    </xdr:sp>
    <xdr:clientData/>
  </xdr:twoCellAnchor>
  <xdr:twoCellAnchor>
    <xdr:from>
      <xdr:col>0</xdr:col>
      <xdr:colOff>0</xdr:colOff>
      <xdr:row>29</xdr:row>
      <xdr:rowOff>0</xdr:rowOff>
    </xdr:from>
    <xdr:to>
      <xdr:col>17</xdr:col>
      <xdr:colOff>447674</xdr:colOff>
      <xdr:row>31</xdr:row>
      <xdr:rowOff>161925</xdr:rowOff>
    </xdr:to>
    <xdr:sp macro="" textlink="">
      <xdr:nvSpPr>
        <xdr:cNvPr id="3" name="Rounded Rectangle 2">
          <a:hlinkClick xmlns:r="http://schemas.openxmlformats.org/officeDocument/2006/relationships" r:id="rId1"/>
        </xdr:cNvPr>
        <xdr:cNvSpPr/>
      </xdr:nvSpPr>
      <xdr:spPr>
        <a:xfrm>
          <a:off x="0" y="5524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14</xdr:row>
      <xdr:rowOff>85725</xdr:rowOff>
    </xdr:to>
    <xdr:sp macro="" textlink="">
      <xdr:nvSpPr>
        <xdr:cNvPr id="2" name="TextBox 1"/>
        <xdr:cNvSpPr txBox="1"/>
      </xdr:nvSpPr>
      <xdr:spPr>
        <a:xfrm>
          <a:off x="609600" y="380999"/>
          <a:ext cx="5483225" cy="23717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last two date functions I will discuss are DATE and DATEVALUE. Each</a:t>
          </a:r>
          <a:r>
            <a:rPr lang="en-US" sz="1100" baseline="0">
              <a:solidFill>
                <a:schemeClr val="dk1"/>
              </a:solidFill>
              <a:latin typeface="+mn-lt"/>
              <a:ea typeface="+mn-ea"/>
              <a:cs typeface="+mn-cs"/>
            </a:rPr>
            <a:t> can be extremely useful.</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DATE</a:t>
          </a:r>
          <a:r>
            <a:rPr lang="en-US" sz="1100" baseline="0">
              <a:solidFill>
                <a:schemeClr val="dk1"/>
              </a:solidFill>
              <a:latin typeface="+mn-lt"/>
              <a:ea typeface="+mn-ea"/>
              <a:cs typeface="+mn-cs"/>
            </a:rPr>
            <a:t> function:</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Enter the formula </a:t>
          </a:r>
          <a:r>
            <a:rPr lang="en-US" sz="1100" b="1" baseline="0">
              <a:solidFill>
                <a:schemeClr val="dk1"/>
              </a:solidFill>
              <a:latin typeface="+mn-lt"/>
              <a:ea typeface="+mn-ea"/>
              <a:cs typeface="+mn-cs"/>
            </a:rPr>
            <a:t>=DATE(</a:t>
          </a:r>
          <a:r>
            <a:rPr lang="en-US" sz="1100" b="1" i="1" baseline="0">
              <a:solidFill>
                <a:schemeClr val="dk1"/>
              </a:solidFill>
              <a:latin typeface="+mn-lt"/>
              <a:ea typeface="+mn-ea"/>
              <a:cs typeface="+mn-cs"/>
            </a:rPr>
            <a:t>year</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month</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day</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year </a:t>
          </a:r>
          <a:r>
            <a:rPr lang="en-US" sz="1100" b="0" i="0" baseline="0">
              <a:solidFill>
                <a:schemeClr val="dk1"/>
              </a:solidFill>
              <a:latin typeface="+mn-lt"/>
              <a:ea typeface="+mn-ea"/>
              <a:cs typeface="+mn-cs"/>
            </a:rPr>
            <a:t>is a 4-digit year, </a:t>
          </a:r>
          <a:r>
            <a:rPr lang="en-US" sz="1100" b="0" i="1" baseline="0">
              <a:solidFill>
                <a:schemeClr val="dk1"/>
              </a:solidFill>
              <a:latin typeface="+mn-lt"/>
              <a:ea typeface="+mn-ea"/>
              <a:cs typeface="+mn-cs"/>
            </a:rPr>
            <a:t>month </a:t>
          </a:r>
          <a:r>
            <a:rPr lang="en-US" sz="1100" b="0" i="0" baseline="0">
              <a:solidFill>
                <a:schemeClr val="dk1"/>
              </a:solidFill>
              <a:latin typeface="+mn-lt"/>
              <a:ea typeface="+mn-ea"/>
              <a:cs typeface="+mn-cs"/>
            </a:rPr>
            <a:t>is a number from 1 to 12, and </a:t>
          </a:r>
          <a:r>
            <a:rPr lang="en-US" sz="1100" b="0" i="1" baseline="0">
              <a:solidFill>
                <a:schemeClr val="dk1"/>
              </a:solidFill>
              <a:latin typeface="+mn-lt"/>
              <a:ea typeface="+mn-ea"/>
              <a:cs typeface="+mn-cs"/>
            </a:rPr>
            <a:t>day</a:t>
          </a:r>
          <a:r>
            <a:rPr lang="en-US" sz="1100" b="0" i="0" baseline="0">
              <a:solidFill>
                <a:schemeClr val="dk1"/>
              </a:solidFill>
              <a:latin typeface="+mn-lt"/>
              <a:ea typeface="+mn-ea"/>
              <a:cs typeface="+mn-cs"/>
            </a:rPr>
            <a:t> is a day from 1 to the number of days in the month.</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This function can be very useful for manipulating dates. For example, it can be used to "calculate" your next birthday, given your birthdate, as we show to the right. The formula in cell M4 is a long one, but it is just simple logic. This person's next birthday will certainly be on July 22. The only question is whether it will be in the current year or the next year. The IF function checks for this. Note that YEAR(TODAY()) returns the year corresponding to today.</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twoCellAnchor>
    <xdr:from>
      <xdr:col>1</xdr:col>
      <xdr:colOff>19050</xdr:colOff>
      <xdr:row>19</xdr:row>
      <xdr:rowOff>19048</xdr:rowOff>
    </xdr:from>
    <xdr:to>
      <xdr:col>10</xdr:col>
      <xdr:colOff>15875</xdr:colOff>
      <xdr:row>34</xdr:row>
      <xdr:rowOff>57149</xdr:rowOff>
    </xdr:to>
    <xdr:sp macro="" textlink="">
      <xdr:nvSpPr>
        <xdr:cNvPr id="3" name="TextBox 2"/>
        <xdr:cNvSpPr txBox="1"/>
      </xdr:nvSpPr>
      <xdr:spPr>
        <a:xfrm>
          <a:off x="628650" y="3638548"/>
          <a:ext cx="5483225" cy="289560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a:t>
          </a:r>
          <a:r>
            <a:rPr lang="en-US" sz="1100" b="1">
              <a:solidFill>
                <a:schemeClr val="dk1"/>
              </a:solidFill>
              <a:latin typeface="+mn-lt"/>
              <a:ea typeface="+mn-ea"/>
              <a:cs typeface="+mn-cs"/>
            </a:rPr>
            <a:t>DATEVALUE</a:t>
          </a:r>
          <a:r>
            <a:rPr lang="en-US" sz="1100">
              <a:solidFill>
                <a:schemeClr val="dk1"/>
              </a:solidFill>
              <a:latin typeface="+mn-lt"/>
              <a:ea typeface="+mn-ea"/>
              <a:cs typeface="+mn-cs"/>
            </a:rPr>
            <a:t> function can be a real life-saver. It takes a date stored as </a:t>
          </a:r>
          <a:r>
            <a:rPr lang="en-US" sz="1100" i="1">
              <a:solidFill>
                <a:schemeClr val="dk1"/>
              </a:solidFill>
              <a:latin typeface="+mn-lt"/>
              <a:ea typeface="+mn-ea"/>
              <a:cs typeface="+mn-cs"/>
            </a:rPr>
            <a:t>text</a:t>
          </a:r>
          <a:r>
            <a:rPr lang="en-US" sz="1100">
              <a:solidFill>
                <a:schemeClr val="dk1"/>
              </a:solidFill>
              <a:latin typeface="+mn-lt"/>
              <a:ea typeface="+mn-ea"/>
              <a:cs typeface="+mn-cs"/>
            </a:rPr>
            <a:t> and returns the corresponding serial value, which you can then format as a date. Why is this important? Suppose you have a lot of data stored in some type of legacy system in your business, and you are somehow able to “dump” it into Excel. The chances are that all dates will be imported as text. That is, a cell value will look something like 5/20/2001, but Excel won’t recognize it as a date. Without the DATEVALUE function, you would have to retype all of the dates! However, DATEVALUE saves you this mind-numbing work.</a:t>
          </a:r>
          <a:endParaRPr lang="en-US"/>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DATEVALUE function:</a:t>
          </a:r>
          <a:endParaRPr lang="en-US"/>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=DATEVALUE(</a:t>
          </a:r>
          <a:r>
            <a:rPr lang="en-US" sz="1100" b="1" i="1">
              <a:solidFill>
                <a:schemeClr val="dk1"/>
              </a:solidFill>
              <a:latin typeface="+mn-lt"/>
              <a:ea typeface="+mn-ea"/>
              <a:cs typeface="+mn-cs"/>
            </a:rPr>
            <a:t>datetext</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datetext </a:t>
          </a:r>
          <a:r>
            <a:rPr lang="en-US" sz="1100">
              <a:solidFill>
                <a:schemeClr val="dk1"/>
              </a:solidFill>
              <a:latin typeface="+mn-lt"/>
              <a:ea typeface="+mn-ea"/>
              <a:cs typeface="+mn-cs"/>
            </a:rPr>
            <a:t>refers to a date stored as text. Then format the result as a date.</a:t>
          </a:r>
          <a:endParaRPr lang="en-US"/>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Create dates in column M corresponding to the text values in column L that happen to look like dates. (I typed an apostrophe in front of each value in column L. That’s why they are interpreted as text, not as dates.)</a:t>
          </a:r>
          <a:endParaRPr lang="en-US"/>
        </a:p>
      </xdr:txBody>
    </xdr:sp>
    <xdr:clientData/>
  </xdr:twoCellAnchor>
  <xdr:twoCellAnchor>
    <xdr:from>
      <xdr:col>1</xdr:col>
      <xdr:colOff>9525</xdr:colOff>
      <xdr:row>15</xdr:row>
      <xdr:rowOff>9525</xdr:rowOff>
    </xdr:from>
    <xdr:to>
      <xdr:col>10</xdr:col>
      <xdr:colOff>6350</xdr:colOff>
      <xdr:row>17</xdr:row>
      <xdr:rowOff>152401</xdr:rowOff>
    </xdr:to>
    <xdr:sp macro="" textlink="">
      <xdr:nvSpPr>
        <xdr:cNvPr id="4" name="TextBox 3"/>
        <xdr:cNvSpPr txBox="1"/>
      </xdr:nvSpPr>
      <xdr:spPr>
        <a:xfrm>
          <a:off x="619125" y="2867025"/>
          <a:ext cx="5483225" cy="52387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Try it! Enter your birthdate in cell L17 and then calculate your current age in cell L18. (Scroll to the right for the answer.)</a:t>
          </a:r>
        </a:p>
      </xdr:txBody>
    </xdr:sp>
    <xdr:clientData/>
  </xdr:twoCellAnchor>
  <xdr:twoCellAnchor>
    <xdr:from>
      <xdr:col>0</xdr:col>
      <xdr:colOff>0</xdr:colOff>
      <xdr:row>37</xdr:row>
      <xdr:rowOff>85725</xdr:rowOff>
    </xdr:from>
    <xdr:to>
      <xdr:col>18</xdr:col>
      <xdr:colOff>19049</xdr:colOff>
      <xdr:row>40</xdr:row>
      <xdr:rowOff>57150</xdr:rowOff>
    </xdr:to>
    <xdr:sp macro="" textlink="">
      <xdr:nvSpPr>
        <xdr:cNvPr id="5" name="Rounded Rectangle 4">
          <a:hlinkClick xmlns:r="http://schemas.openxmlformats.org/officeDocument/2006/relationships" r:id="rId1"/>
        </xdr:cNvPr>
        <xdr:cNvSpPr/>
      </xdr:nvSpPr>
      <xdr:spPr>
        <a:xfrm>
          <a:off x="0" y="7134225"/>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9</xdr:row>
      <xdr:rowOff>28575</xdr:rowOff>
    </xdr:to>
    <xdr:sp macro="" textlink="">
      <xdr:nvSpPr>
        <xdr:cNvPr id="2" name="TextBox 1"/>
        <xdr:cNvSpPr txBox="1"/>
      </xdr:nvSpPr>
      <xdr:spPr>
        <a:xfrm>
          <a:off x="609600" y="381001"/>
          <a:ext cx="5483225" cy="13620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There are many statistical functions built into Excel. I have already discussed the simplest statistical function, the AVERAGE function. (Statisticians often call this the </a:t>
          </a:r>
          <a:r>
            <a:rPr lang="en-US" sz="1100" i="1">
              <a:solidFill>
                <a:schemeClr val="dk1"/>
              </a:solidFill>
              <a:latin typeface="+mn-lt"/>
              <a:ea typeface="+mn-ea"/>
              <a:cs typeface="+mn-cs"/>
            </a:rPr>
            <a:t>mean</a:t>
          </a:r>
          <a:r>
            <a:rPr lang="en-US" sz="1100">
              <a:solidFill>
                <a:schemeClr val="dk1"/>
              </a:solidFill>
              <a:latin typeface="+mn-lt"/>
              <a:ea typeface="+mn-ea"/>
              <a:cs typeface="+mn-cs"/>
            </a:rPr>
            <a:t>, or the </a:t>
          </a:r>
          <a:r>
            <a:rPr lang="en-US" sz="1100" i="1">
              <a:solidFill>
                <a:schemeClr val="dk1"/>
              </a:solidFill>
              <a:latin typeface="+mn-lt"/>
              <a:ea typeface="+mn-ea"/>
              <a:cs typeface="+mn-cs"/>
            </a:rPr>
            <a:t>sample mean</a:t>
          </a:r>
          <a:r>
            <a:rPr lang="en-US" sz="1100">
              <a:solidFill>
                <a:schemeClr val="dk1"/>
              </a:solidFill>
              <a:latin typeface="+mn-lt"/>
              <a:ea typeface="+mn-ea"/>
              <a:cs typeface="+mn-cs"/>
            </a:rPr>
            <a:t>, but it is simply the average of a set of numbers. And there is no Excel function named MEAN.) </a:t>
          </a:r>
        </a:p>
        <a:p>
          <a:endParaRPr lang="en-US" sz="1100">
            <a:solidFill>
              <a:schemeClr val="dk1"/>
            </a:solidFill>
            <a:latin typeface="+mn-lt"/>
            <a:ea typeface="+mn-ea"/>
            <a:cs typeface="+mn-cs"/>
          </a:endParaRPr>
        </a:p>
        <a:p>
          <a:r>
            <a:rPr lang="en-US" sz="1100">
              <a:solidFill>
                <a:schemeClr val="dk1"/>
              </a:solidFill>
              <a:latin typeface="+mn-lt"/>
              <a:ea typeface="+mn-ea"/>
              <a:cs typeface="+mn-cs"/>
            </a:rPr>
            <a:t>In this section I will discuss a few other statistical functions. Actually, there are many more. To see</a:t>
          </a:r>
          <a:r>
            <a:rPr lang="en-US" sz="1100" baseline="0">
              <a:solidFill>
                <a:schemeClr val="dk1"/>
              </a:solidFill>
              <a:latin typeface="+mn-lt"/>
              <a:ea typeface="+mn-ea"/>
              <a:cs typeface="+mn-cs"/>
            </a:rPr>
            <a:t> the possibilities, click on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baseline="0">
              <a:solidFill>
                <a:schemeClr val="dk1"/>
              </a:solidFill>
              <a:latin typeface="+mn-lt"/>
              <a:ea typeface="+mn-ea"/>
              <a:cs typeface="+mn-cs"/>
            </a:rPr>
            <a:t> button and look at the Statistical category.</a:t>
          </a:r>
          <a:endParaRPr lang="en-US" sz="1100" b="0">
            <a:solidFill>
              <a:schemeClr val="dk1"/>
            </a:solidFill>
            <a:latin typeface="+mn-lt"/>
            <a:ea typeface="+mn-ea"/>
            <a:cs typeface="+mn-cs"/>
          </a:endParaRPr>
        </a:p>
      </xdr:txBody>
    </xdr:sp>
    <xdr:clientData/>
  </xdr:twoCellAnchor>
  <xdr:twoCellAnchor>
    <xdr:from>
      <xdr:col>0</xdr:col>
      <xdr:colOff>0</xdr:colOff>
      <xdr:row>14</xdr:row>
      <xdr:rowOff>0</xdr:rowOff>
    </xdr:from>
    <xdr:to>
      <xdr:col>18</xdr:col>
      <xdr:colOff>523874</xdr:colOff>
      <xdr:row>16</xdr:row>
      <xdr:rowOff>161925</xdr:rowOff>
    </xdr:to>
    <xdr:sp macro="" textlink="">
      <xdr:nvSpPr>
        <xdr:cNvPr id="3" name="Rounded Rectangle 2">
          <a:hlinkClick xmlns:r="http://schemas.openxmlformats.org/officeDocument/2006/relationships" r:id="rId1"/>
        </xdr:cNvPr>
        <xdr:cNvSpPr/>
      </xdr:nvSpPr>
      <xdr:spPr>
        <a:xfrm>
          <a:off x="0" y="266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16</xdr:row>
      <xdr:rowOff>9525</xdr:rowOff>
    </xdr:to>
    <xdr:sp macro="" textlink="">
      <xdr:nvSpPr>
        <xdr:cNvPr id="2" name="TextBox 1"/>
        <xdr:cNvSpPr txBox="1"/>
      </xdr:nvSpPr>
      <xdr:spPr>
        <a:xfrm>
          <a:off x="609600" y="381001"/>
          <a:ext cx="5483225" cy="267652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median is the “middle” value in a set of</a:t>
          </a:r>
          <a:r>
            <a:rPr lang="en-US" sz="1100" i="1">
              <a:solidFill>
                <a:schemeClr val="dk1"/>
              </a:solidFill>
              <a:latin typeface="+mn-lt"/>
              <a:ea typeface="+mn-ea"/>
              <a:cs typeface="+mn-cs"/>
            </a:rPr>
            <a:t> n </a:t>
          </a:r>
          <a:r>
            <a:rPr lang="en-US" sz="1100">
              <a:solidFill>
                <a:schemeClr val="dk1"/>
              </a:solidFill>
              <a:latin typeface="+mn-lt"/>
              <a:ea typeface="+mn-ea"/>
              <a:cs typeface="+mn-cs"/>
            </a:rPr>
            <a:t>numbers, in the sense that half are above it and half are below it. More precisely, when the values are sorted in increasing order, it is the middle value if </a:t>
          </a:r>
          <a:r>
            <a:rPr lang="en-US" sz="1100" i="1">
              <a:solidFill>
                <a:schemeClr val="dk1"/>
              </a:solidFill>
              <a:latin typeface="+mn-lt"/>
              <a:ea typeface="+mn-ea"/>
              <a:cs typeface="+mn-cs"/>
            </a:rPr>
            <a:t>n </a:t>
          </a:r>
          <a:r>
            <a:rPr lang="en-US" sz="1100">
              <a:solidFill>
                <a:schemeClr val="dk1"/>
              </a:solidFill>
              <a:latin typeface="+mn-lt"/>
              <a:ea typeface="+mn-ea"/>
              <a:cs typeface="+mn-cs"/>
            </a:rPr>
            <a:t>is odd, and it is the average of the two middle values if </a:t>
          </a:r>
          <a:r>
            <a:rPr lang="en-US" sz="1100" i="1">
              <a:solidFill>
                <a:schemeClr val="dk1"/>
              </a:solidFill>
              <a:latin typeface="+mn-lt"/>
              <a:ea typeface="+mn-ea"/>
              <a:cs typeface="+mn-cs"/>
            </a:rPr>
            <a:t>n </a:t>
          </a:r>
          <a:r>
            <a:rPr lang="en-US" sz="1100">
              <a:solidFill>
                <a:schemeClr val="dk1"/>
              </a:solidFill>
              <a:latin typeface="+mn-lt"/>
              <a:ea typeface="+mn-ea"/>
              <a:cs typeface="+mn-cs"/>
            </a:rPr>
            <a:t>is even. Fortunately, Excel takes care of the details with the MEDIAN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MEDIAN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=MEDIAN(</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datarange </a:t>
          </a:r>
          <a:r>
            <a:rPr lang="en-US" sz="1100">
              <a:solidFill>
                <a:schemeClr val="dk1"/>
              </a:solidFill>
              <a:latin typeface="+mn-lt"/>
              <a:ea typeface="+mn-ea"/>
              <a:cs typeface="+mn-cs"/>
            </a:rPr>
            <a:t>is any range that contains a set of values.</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if datarange contains labels or blank cells, these are ignored when calculating the median. This is true for the other statistical functions. (Of course, it is also true for the AVERAGE function.)</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Find the median of the data in column L. Does it equal the average? Why or why not? </a:t>
          </a:r>
        </a:p>
      </xdr:txBody>
    </xdr:sp>
    <xdr:clientData/>
  </xdr:twoCellAnchor>
  <xdr:twoCellAnchor>
    <xdr:from>
      <xdr:col>1</xdr:col>
      <xdr:colOff>9525</xdr:colOff>
      <xdr:row>17</xdr:row>
      <xdr:rowOff>9526</xdr:rowOff>
    </xdr:from>
    <xdr:to>
      <xdr:col>10</xdr:col>
      <xdr:colOff>6350</xdr:colOff>
      <xdr:row>34</xdr:row>
      <xdr:rowOff>180975</xdr:rowOff>
    </xdr:to>
    <xdr:sp macro="" textlink="">
      <xdr:nvSpPr>
        <xdr:cNvPr id="3" name="TextBox 2"/>
        <xdr:cNvSpPr txBox="1"/>
      </xdr:nvSpPr>
      <xdr:spPr>
        <a:xfrm>
          <a:off x="619125" y="3248026"/>
          <a:ext cx="5483225" cy="34099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We often like to rank the values in a data set in some way. For example, if you take the SAT exam to get into college, you essentially learn your ranking by a percentile. If you are at the 85</a:t>
          </a:r>
          <a:r>
            <a:rPr lang="en-US" sz="1100" baseline="30000">
              <a:solidFill>
                <a:schemeClr val="dk1"/>
              </a:solidFill>
              <a:latin typeface="+mn-lt"/>
              <a:ea typeface="+mn-ea"/>
              <a:cs typeface="+mn-cs"/>
            </a:rPr>
            <a:t>th</a:t>
          </a:r>
          <a:r>
            <a:rPr lang="en-US" sz="1100">
              <a:solidFill>
                <a:schemeClr val="dk1"/>
              </a:solidFill>
              <a:latin typeface="+mn-lt"/>
              <a:ea typeface="+mn-ea"/>
              <a:cs typeface="+mn-cs"/>
            </a:rPr>
            <a:t> percentile, you know that 85% of all people scored lower than you, and only 15% scored higher. Excel has two useful functions for finding this type of information: PERCENTILE and QUARTILE.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QUARTILE function is probably the easiest to understand. Imagine that you have 1000 scores. You sort them from low to high and then divide them into 4 sets of 250 scores each, where the first set contains the smallest scores, the second set contains the next smallest scores, and so on. The 1st, 2nd, and 3rd quartiles are the breakpoints between these sets. For example, 25% of the scores are below the 1st quartile, and 75% are above it. By definition, the 2nd quartile is the median.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QUARTILE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=QUARTILE(</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b="1" i="1">
              <a:solidFill>
                <a:schemeClr val="dk1"/>
              </a:solidFill>
              <a:latin typeface="+mn-lt"/>
              <a:ea typeface="+mn-ea"/>
              <a:cs typeface="+mn-cs"/>
            </a:rPr>
            <a:t>k</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k </a:t>
          </a:r>
          <a:r>
            <a:rPr lang="en-US" sz="1100">
              <a:solidFill>
                <a:schemeClr val="dk1"/>
              </a:solidFill>
              <a:latin typeface="+mn-lt"/>
              <a:ea typeface="+mn-ea"/>
              <a:cs typeface="+mn-cs"/>
            </a:rPr>
            <a:t>is 1, 2, or 3. For example, if you enter 3 for </a:t>
          </a:r>
          <a:r>
            <a:rPr lang="en-US" sz="1100" i="1">
              <a:solidFill>
                <a:schemeClr val="dk1"/>
              </a:solidFill>
              <a:latin typeface="+mn-lt"/>
              <a:ea typeface="+mn-ea"/>
              <a:cs typeface="+mn-cs"/>
            </a:rPr>
            <a:t>k</a:t>
          </a:r>
          <a:r>
            <a:rPr lang="en-US" sz="1100">
              <a:solidFill>
                <a:schemeClr val="dk1"/>
              </a:solidFill>
              <a:latin typeface="+mn-lt"/>
              <a:ea typeface="+mn-ea"/>
              <a:cs typeface="+mn-cs"/>
            </a:rPr>
            <a:t>, you get the 3rd quartile.</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Find all three quartiles, Q1, Q2, and Q3, for the data in column L. </a:t>
          </a:r>
        </a:p>
      </xdr:txBody>
    </xdr:sp>
    <xdr:clientData/>
  </xdr:twoCellAnchor>
  <xdr:twoCellAnchor>
    <xdr:from>
      <xdr:col>1</xdr:col>
      <xdr:colOff>9525</xdr:colOff>
      <xdr:row>36</xdr:row>
      <xdr:rowOff>1</xdr:rowOff>
    </xdr:from>
    <xdr:to>
      <xdr:col>10</xdr:col>
      <xdr:colOff>6350</xdr:colOff>
      <xdr:row>47</xdr:row>
      <xdr:rowOff>114300</xdr:rowOff>
    </xdr:to>
    <xdr:sp macro="" textlink="">
      <xdr:nvSpPr>
        <xdr:cNvPr id="4" name="TextBox 3"/>
        <xdr:cNvSpPr txBox="1"/>
      </xdr:nvSpPr>
      <xdr:spPr>
        <a:xfrm>
          <a:off x="619125" y="6858001"/>
          <a:ext cx="5483225" cy="220979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PERCENTILE function takes any percentage, expressed as a decimal number, and returns the value such that the given percentage of all values is below this value. For example, if we use the percentage 10% (0.10) and the PERCENTILE function returns 45, we know that 10% of all values in the data set are below 45 and 90% are above it.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PERCENTILE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=PERCENTILE(</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b="1" i="1">
              <a:solidFill>
                <a:schemeClr val="dk1"/>
              </a:solidFill>
              <a:latin typeface="+mn-lt"/>
              <a:ea typeface="+mn-ea"/>
              <a:cs typeface="+mn-cs"/>
            </a:rPr>
            <a:t>pct</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pct </a:t>
          </a:r>
          <a:r>
            <a:rPr lang="en-US" sz="1100">
              <a:solidFill>
                <a:schemeClr val="dk1"/>
              </a:solidFill>
              <a:latin typeface="+mn-lt"/>
              <a:ea typeface="+mn-ea"/>
              <a:cs typeface="+mn-cs"/>
            </a:rPr>
            <a:t>is any percentage expressed as a decimal, such as 0.10 for 10%.</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Find the requested percentiles for the data in column L. For example, P10 indicates the 10th percentile. Do you see the relationship between the quartiles and certain percentiles? </a:t>
          </a:r>
        </a:p>
        <a:p>
          <a:endParaRPr lang="en-US" sz="1100">
            <a:solidFill>
              <a:schemeClr val="dk1"/>
            </a:solidFill>
            <a:latin typeface="+mn-lt"/>
            <a:ea typeface="+mn-ea"/>
            <a:cs typeface="+mn-cs"/>
          </a:endParaRPr>
        </a:p>
      </xdr:txBody>
    </xdr:sp>
    <xdr:clientData/>
  </xdr:twoCellAnchor>
  <xdr:twoCellAnchor>
    <xdr:from>
      <xdr:col>1</xdr:col>
      <xdr:colOff>0</xdr:colOff>
      <xdr:row>48</xdr:row>
      <xdr:rowOff>180976</xdr:rowOff>
    </xdr:from>
    <xdr:to>
      <xdr:col>9</xdr:col>
      <xdr:colOff>606425</xdr:colOff>
      <xdr:row>56</xdr:row>
      <xdr:rowOff>9525</xdr:rowOff>
    </xdr:to>
    <xdr:sp macro="" textlink="">
      <xdr:nvSpPr>
        <xdr:cNvPr id="5" name="TextBox 4"/>
        <xdr:cNvSpPr txBox="1"/>
      </xdr:nvSpPr>
      <xdr:spPr>
        <a:xfrm>
          <a:off x="609600" y="9324976"/>
          <a:ext cx="5483225" cy="135254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Note that the QUARTILE and PERCENTILE functions are typically used on data sets with a large number of observations. If they are used on a very small data set, you might be surprised at the results. In fact, you might even disagree with them. For example, if the data set has the 5 values 10, 20, 30, 40, and 50, Excel’s PERCENTILE function indicates that the 10</a:t>
          </a:r>
          <a:r>
            <a:rPr lang="en-US" sz="1100" baseline="30000">
              <a:solidFill>
                <a:schemeClr val="dk1"/>
              </a:solidFill>
              <a:latin typeface="+mn-lt"/>
              <a:ea typeface="+mn-ea"/>
              <a:cs typeface="+mn-cs"/>
            </a:rPr>
            <a:t>th</a:t>
          </a:r>
          <a:r>
            <a:rPr lang="en-US" sz="1100">
              <a:solidFill>
                <a:schemeClr val="dk1"/>
              </a:solidFill>
              <a:latin typeface="+mn-lt"/>
              <a:ea typeface="+mn-ea"/>
              <a:cs typeface="+mn-cs"/>
            </a:rPr>
            <a:t> percentile is 14. This is certainly not a very intuitive answer, and you might disagree with it, but we question why anyone would want the 10</a:t>
          </a:r>
          <a:r>
            <a:rPr lang="en-US" sz="1100" baseline="30000">
              <a:solidFill>
                <a:schemeClr val="dk1"/>
              </a:solidFill>
              <a:latin typeface="+mn-lt"/>
              <a:ea typeface="+mn-ea"/>
              <a:cs typeface="+mn-cs"/>
            </a:rPr>
            <a:t>th</a:t>
          </a:r>
          <a:r>
            <a:rPr lang="en-US" sz="1100">
              <a:solidFill>
                <a:schemeClr val="dk1"/>
              </a:solidFill>
              <a:latin typeface="+mn-lt"/>
              <a:ea typeface="+mn-ea"/>
              <a:cs typeface="+mn-cs"/>
            </a:rPr>
            <a:t> percentile of a 5-value data set in the first place!</a:t>
          </a:r>
          <a:endParaRPr lang="en-US"/>
        </a:p>
        <a:p>
          <a:endParaRPr lang="en-US" sz="1100">
            <a:solidFill>
              <a:schemeClr val="dk1"/>
            </a:solidFill>
            <a:latin typeface="+mn-lt"/>
            <a:ea typeface="+mn-ea"/>
            <a:cs typeface="+mn-cs"/>
          </a:endParaRPr>
        </a:p>
      </xdr:txBody>
    </xdr:sp>
    <xdr:clientData/>
  </xdr:twoCellAnchor>
  <xdr:twoCellAnchor>
    <xdr:from>
      <xdr:col>0</xdr:col>
      <xdr:colOff>0</xdr:colOff>
      <xdr:row>103</xdr:row>
      <xdr:rowOff>0</xdr:rowOff>
    </xdr:from>
    <xdr:to>
      <xdr:col>18</xdr:col>
      <xdr:colOff>523874</xdr:colOff>
      <xdr:row>105</xdr:row>
      <xdr:rowOff>161925</xdr:rowOff>
    </xdr:to>
    <xdr:sp macro="" textlink="">
      <xdr:nvSpPr>
        <xdr:cNvPr id="6" name="Rounded Rectangle 5">
          <a:hlinkClick xmlns:r="http://schemas.openxmlformats.org/officeDocument/2006/relationships" r:id="rId1"/>
        </xdr:cNvPr>
        <xdr:cNvSpPr/>
      </xdr:nvSpPr>
      <xdr:spPr>
        <a:xfrm>
          <a:off x="0" y="19621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3176</xdr:colOff>
      <xdr:row>2</xdr:row>
      <xdr:rowOff>0</xdr:rowOff>
    </xdr:from>
    <xdr:to>
      <xdr:col>10</xdr:col>
      <xdr:colOff>9525</xdr:colOff>
      <xdr:row>19</xdr:row>
      <xdr:rowOff>38100</xdr:rowOff>
    </xdr:to>
    <xdr:sp macro="" textlink="">
      <xdr:nvSpPr>
        <xdr:cNvPr id="2" name="TextBox 1"/>
        <xdr:cNvSpPr txBox="1"/>
      </xdr:nvSpPr>
      <xdr:spPr>
        <a:xfrm>
          <a:off x="612776" y="381000"/>
          <a:ext cx="5492749" cy="32766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One particular menu item you will miss from earlier versions of Excel is Tools--&gt;Options, for changing various options in Excel. It is not gone; it is just in a different place. To get to it, click on the Office button (in the upper left corner of the screen) and then the Excel Options button. As shown to the right, you will see that the options</a:t>
          </a:r>
          <a:r>
            <a:rPr lang="en-US" sz="1100" baseline="0"/>
            <a:t> are grouped in categories: Popular, Formulas, and others. </a:t>
          </a:r>
          <a:r>
            <a:rPr lang="en-US" sz="1100"/>
            <a:t>You might have to hunt awhile,</a:t>
          </a:r>
          <a:r>
            <a:rPr lang="en-US" sz="1100" baseline="0"/>
            <a:t> but there are an amazing number of options available</a:t>
          </a:r>
          <a:r>
            <a:rPr lang="en-US" sz="1100"/>
            <a:t>.</a:t>
          </a:r>
        </a:p>
        <a:p>
          <a:endParaRPr lang="en-US" sz="1100"/>
        </a:p>
        <a:p>
          <a:r>
            <a:rPr lang="en-US" sz="1100"/>
            <a:t>Try it! Under the Popular group, change the default number of worksheets in a new file from 3 to 1. (Why have 3 when you usually need only 1? Besides, if you need more, you</a:t>
          </a:r>
          <a:r>
            <a:rPr lang="en-US" sz="1100" baseline="0"/>
            <a:t> can always add them.)</a:t>
          </a:r>
        </a:p>
        <a:p>
          <a:endParaRPr lang="en-US" sz="1100" baseline="0"/>
        </a:p>
        <a:p>
          <a:r>
            <a:rPr lang="en-US" sz="1100" baseline="0"/>
            <a:t>Try it! Under the Advanced group, the first Editing option lets you choose the direction you want the cursor to move when you press Enter. Change it to the direction you prefer.</a:t>
          </a:r>
        </a:p>
        <a:p>
          <a:endParaRPr lang="en-US" sz="1100" baseline="0"/>
        </a:p>
        <a:p>
          <a:r>
            <a:rPr lang="en-US" sz="1100" baseline="0"/>
            <a:t>Try it! Excel makes some automatic changes for you when you type certain characters. For example, if you type (c), it automatically changes this to a copyright symbol. If you find this annoying (as I do), you can change it through the AutoCorrect Options button in the Proofing group.</a:t>
          </a:r>
          <a:endParaRPr lang="en-US" sz="1100"/>
        </a:p>
      </xdr:txBody>
    </xdr:sp>
    <xdr:clientData/>
  </xdr:twoCellAnchor>
  <xdr:twoCellAnchor editAs="oneCell">
    <xdr:from>
      <xdr:col>11</xdr:col>
      <xdr:colOff>1</xdr:colOff>
      <xdr:row>2</xdr:row>
      <xdr:rowOff>1</xdr:rowOff>
    </xdr:from>
    <xdr:to>
      <xdr:col>18</xdr:col>
      <xdr:colOff>596957</xdr:colOff>
      <xdr:row>23</xdr:row>
      <xdr:rowOff>95251</xdr:rowOff>
    </xdr:to>
    <xdr:pic>
      <xdr:nvPicPr>
        <xdr:cNvPr id="17409" name="Picture 1" descr="C:\Documents and Settings\Chris Albright\Desktop\ExcelOptions.gif"/>
        <xdr:cNvPicPr>
          <a:picLocks noChangeAspect="1" noChangeArrowheads="1"/>
        </xdr:cNvPicPr>
      </xdr:nvPicPr>
      <xdr:blipFill>
        <a:blip xmlns:r="http://schemas.openxmlformats.org/officeDocument/2006/relationships" r:embed="rId1" cstate="print"/>
        <a:srcRect/>
        <a:stretch>
          <a:fillRect/>
        </a:stretch>
      </xdr:blipFill>
      <xdr:spPr bwMode="auto">
        <a:xfrm>
          <a:off x="6705601" y="381001"/>
          <a:ext cx="4864156" cy="4095750"/>
        </a:xfrm>
        <a:prstGeom prst="rect">
          <a:avLst/>
        </a:prstGeom>
        <a:noFill/>
      </xdr:spPr>
    </xdr:pic>
    <xdr:clientData/>
  </xdr:twoCellAnchor>
  <xdr:twoCellAnchor>
    <xdr:from>
      <xdr:col>0</xdr:col>
      <xdr:colOff>0</xdr:colOff>
      <xdr:row>31</xdr:row>
      <xdr:rowOff>0</xdr:rowOff>
    </xdr:from>
    <xdr:to>
      <xdr:col>18</xdr:col>
      <xdr:colOff>523874</xdr:colOff>
      <xdr:row>33</xdr:row>
      <xdr:rowOff>161925</xdr:rowOff>
    </xdr:to>
    <xdr:sp macro="" textlink="">
      <xdr:nvSpPr>
        <xdr:cNvPr id="4" name="Rounded Rectangle 3">
          <a:hlinkClick xmlns:r="http://schemas.openxmlformats.org/officeDocument/2006/relationships" r:id="rId2"/>
        </xdr:cNvPr>
        <xdr:cNvSpPr/>
      </xdr:nvSpPr>
      <xdr:spPr>
        <a:xfrm>
          <a:off x="0" y="5905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30</xdr:row>
      <xdr:rowOff>38101</xdr:rowOff>
    </xdr:to>
    <xdr:sp macro="" textlink="">
      <xdr:nvSpPr>
        <xdr:cNvPr id="2" name="TextBox 1"/>
        <xdr:cNvSpPr txBox="1"/>
      </xdr:nvSpPr>
      <xdr:spPr>
        <a:xfrm>
          <a:off x="609600" y="381001"/>
          <a:ext cx="5483225" cy="53721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Excel has a number of other statistical functions, including those for measuring the amount of variability in a set of numbers. The most widely used measures of variability are </a:t>
          </a:r>
          <a:r>
            <a:rPr lang="en-US" sz="1100" i="1">
              <a:solidFill>
                <a:schemeClr val="dk1"/>
              </a:solidFill>
              <a:latin typeface="+mn-lt"/>
              <a:ea typeface="+mn-ea"/>
              <a:cs typeface="+mn-cs"/>
            </a:rPr>
            <a:t>variance</a:t>
          </a:r>
          <a:r>
            <a:rPr lang="en-US" sz="1100">
              <a:solidFill>
                <a:schemeClr val="dk1"/>
              </a:solidFill>
              <a:latin typeface="+mn-lt"/>
              <a:ea typeface="+mn-ea"/>
              <a:cs typeface="+mn-cs"/>
            </a:rPr>
            <a:t> and </a:t>
          </a:r>
          <a:r>
            <a:rPr lang="en-US" sz="1100" i="1">
              <a:solidFill>
                <a:schemeClr val="dk1"/>
              </a:solidFill>
              <a:latin typeface="+mn-lt"/>
              <a:ea typeface="+mn-ea"/>
              <a:cs typeface="+mn-cs"/>
            </a:rPr>
            <a:t>standard deviation</a:t>
          </a:r>
          <a:r>
            <a:rPr lang="en-US" sz="1100">
              <a:solidFill>
                <a:schemeClr val="dk1"/>
              </a:solidFill>
              <a:latin typeface="+mn-lt"/>
              <a:ea typeface="+mn-ea"/>
              <a:cs typeface="+mn-cs"/>
            </a:rPr>
            <a:t>, and Excel implements these with the VAR and STDEV functions. (These functions calculate the </a:t>
          </a:r>
          <a:r>
            <a:rPr lang="en-US" sz="1100" i="1">
              <a:solidFill>
                <a:schemeClr val="dk1"/>
              </a:solidFill>
              <a:latin typeface="+mn-lt"/>
              <a:ea typeface="+mn-ea"/>
              <a:cs typeface="+mn-cs"/>
            </a:rPr>
            <a:t>sample </a:t>
          </a:r>
          <a:r>
            <a:rPr lang="en-US" sz="1100">
              <a:solidFill>
                <a:schemeClr val="dk1"/>
              </a:solidFill>
              <a:latin typeface="+mn-lt"/>
              <a:ea typeface="+mn-ea"/>
              <a:cs typeface="+mn-cs"/>
            </a:rPr>
            <a:t>variance and standard deviation. There are similar functions, VARP and STDEVP, for calculating the </a:t>
          </a:r>
          <a:r>
            <a:rPr lang="en-US" sz="1100" i="1">
              <a:solidFill>
                <a:schemeClr val="dk1"/>
              </a:solidFill>
              <a:latin typeface="+mn-lt"/>
              <a:ea typeface="+mn-ea"/>
              <a:cs typeface="+mn-cs"/>
            </a:rPr>
            <a:t>population </a:t>
          </a:r>
          <a:r>
            <a:rPr lang="en-US" sz="1100">
              <a:solidFill>
                <a:schemeClr val="dk1"/>
              </a:solidFill>
              <a:latin typeface="+mn-lt"/>
              <a:ea typeface="+mn-ea"/>
              <a:cs typeface="+mn-cs"/>
            </a:rPr>
            <a:t>variance and standard deviation. For large data sets—over 100 values, say—the sample and population measures are practically the same.)</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variance is essentially the average of the squared deviations from the mean, and the standard deviation is the square root of the variance. Each measures variability, but standard deviation is easier to understand because it is expressed in the same units as the data—dollars, for example. In addition, many data sets have the property that about 68% of the data are within 1 standard deviation of the mean, about 95% are within 2 standard deviations of the mean, and virtually all of the data are within 3 standard deviations of the mean. (These rules of thumb typically hold when the distribution of values follows a symmetric, bell-shaped curve, that is, the normal distribution.)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VAR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=VAR(</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a:solidFill>
                <a:schemeClr val="dk1"/>
              </a:solidFill>
              <a:latin typeface="+mn-lt"/>
              <a:ea typeface="+mn-ea"/>
              <a:cs typeface="+mn-cs"/>
            </a:rPr>
            <a:t>. This is equivalent to =(STDEV(</a:t>
          </a:r>
          <a:r>
            <a:rPr lang="en-US" sz="1100" i="1">
              <a:solidFill>
                <a:schemeClr val="dk1"/>
              </a:solidFill>
              <a:latin typeface="+mn-lt"/>
              <a:ea typeface="+mn-ea"/>
              <a:cs typeface="+mn-cs"/>
            </a:rPr>
            <a:t>datarange</a:t>
          </a:r>
          <a:r>
            <a:rPr lang="en-US" sz="1100">
              <a:solidFill>
                <a:schemeClr val="dk1"/>
              </a:solidFill>
              <a:latin typeface="+mn-lt"/>
              <a:ea typeface="+mn-ea"/>
              <a:cs typeface="+mn-cs"/>
            </a:rPr>
            <a:t>))^2, the square of the standard deviation.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STDEV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=STDEV(</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a:solidFill>
                <a:schemeClr val="dk1"/>
              </a:solidFill>
              <a:latin typeface="+mn-lt"/>
              <a:ea typeface="+mn-ea"/>
              <a:cs typeface="+mn-cs"/>
            </a:rPr>
            <a:t>. This is equivalent to =SQRT(VAR(</a:t>
          </a:r>
          <a:r>
            <a:rPr lang="en-US" sz="1100" i="1">
              <a:solidFill>
                <a:schemeClr val="dk1"/>
              </a:solidFill>
              <a:latin typeface="+mn-lt"/>
              <a:ea typeface="+mn-ea"/>
              <a:cs typeface="+mn-cs"/>
            </a:rPr>
            <a:t>datarange</a:t>
          </a:r>
          <a:r>
            <a:rPr lang="en-US" sz="1100">
              <a:solidFill>
                <a:schemeClr val="dk1"/>
              </a:solidFill>
              <a:latin typeface="+mn-lt"/>
              <a:ea typeface="+mn-ea"/>
              <a:cs typeface="+mn-cs"/>
            </a:rPr>
            <a:t>)), the square root of the variance.</a:t>
          </a:r>
        </a:p>
        <a:p>
          <a:endParaRPr lang="en-US" sz="1100">
            <a:solidFill>
              <a:schemeClr val="dk1"/>
            </a:solidFill>
            <a:latin typeface="+mn-lt"/>
            <a:ea typeface="+mn-ea"/>
            <a:cs typeface="+mn-cs"/>
          </a:endParaRPr>
        </a:p>
        <a:p>
          <a:r>
            <a:rPr lang="en-US" sz="1100">
              <a:solidFill>
                <a:schemeClr val="dk1"/>
              </a:solidFill>
              <a:latin typeface="+mn-lt"/>
              <a:ea typeface="+mn-ea"/>
              <a:cs typeface="+mn-cs"/>
            </a:rPr>
            <a:t>Try it! Find the mean, variance, and standard deviation of the data in column L. Then use COUNTIF to find the percentage of values that are within 1 standard deviation of the mean. Is it about 68%? (Scroll to the right to see the answers.)</a:t>
          </a:r>
        </a:p>
      </xdr:txBody>
    </xdr:sp>
    <xdr:clientData/>
  </xdr:twoCellAnchor>
  <xdr:twoCellAnchor>
    <xdr:from>
      <xdr:col>0</xdr:col>
      <xdr:colOff>0</xdr:colOff>
      <xdr:row>204</xdr:row>
      <xdr:rowOff>0</xdr:rowOff>
    </xdr:from>
    <xdr:to>
      <xdr:col>17</xdr:col>
      <xdr:colOff>542924</xdr:colOff>
      <xdr:row>206</xdr:row>
      <xdr:rowOff>161925</xdr:rowOff>
    </xdr:to>
    <xdr:sp macro="" textlink="">
      <xdr:nvSpPr>
        <xdr:cNvPr id="3" name="Rounded Rectangle 2">
          <a:hlinkClick xmlns:r="http://schemas.openxmlformats.org/officeDocument/2006/relationships" r:id="rId1"/>
        </xdr:cNvPr>
        <xdr:cNvSpPr/>
      </xdr:nvSpPr>
      <xdr:spPr>
        <a:xfrm>
          <a:off x="0" y="38862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606425</xdr:colOff>
      <xdr:row>20</xdr:row>
      <xdr:rowOff>161924</xdr:rowOff>
    </xdr:to>
    <xdr:sp macro="" textlink="">
      <xdr:nvSpPr>
        <xdr:cNvPr id="2" name="TextBox 1"/>
        <xdr:cNvSpPr txBox="1"/>
      </xdr:nvSpPr>
      <xdr:spPr>
        <a:xfrm>
          <a:off x="609600" y="380999"/>
          <a:ext cx="5483225" cy="35909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we have two columns of data that are matched in a particular</a:t>
          </a:r>
          <a:r>
            <a:rPr lang="en-US" sz="1100" baseline="0">
              <a:solidFill>
                <a:schemeClr val="dk1"/>
              </a:solidFill>
              <a:latin typeface="+mn-lt"/>
              <a:ea typeface="+mn-ea"/>
              <a:cs typeface="+mn-cs"/>
            </a:rPr>
            <a:t> way, such as sales of two company products in a given month, then we often like to see how they are related. If one is unusually large, does the other tend to be unusually large? Unusually small? The statistical measure for this is correlation, and it can be calculated with the CORREL function. A correlation is a number between -1 and +1. If the correlation is positive, the two sets of numbers tend to go together. If one is small, the other tends to be small; if one is large, the other tends to be large. Exactly the opposite is true if the correlation is negative. In this case, the two sets of numbers tend to go in opposite directions. The magnitude of the correlation indicates the </a:t>
          </a:r>
          <a:r>
            <a:rPr lang="en-US" sz="1100" i="1" baseline="0">
              <a:solidFill>
                <a:schemeClr val="dk1"/>
              </a:solidFill>
              <a:latin typeface="+mn-lt"/>
              <a:ea typeface="+mn-ea"/>
              <a:cs typeface="+mn-cs"/>
            </a:rPr>
            <a:t>strength </a:t>
          </a:r>
          <a:r>
            <a:rPr lang="en-US" sz="1100" i="0" baseline="0">
              <a:solidFill>
                <a:schemeClr val="dk1"/>
              </a:solidFill>
              <a:latin typeface="+mn-lt"/>
              <a:ea typeface="+mn-ea"/>
              <a:cs typeface="+mn-cs"/>
            </a:rPr>
            <a:t>of the relationship between the two sets of numbers. There is a strong relationship (positve </a:t>
          </a:r>
          <a:r>
            <a:rPr lang="en-US" sz="1100" i="1" baseline="0">
              <a:solidFill>
                <a:schemeClr val="dk1"/>
              </a:solidFill>
              <a:latin typeface="+mn-lt"/>
              <a:ea typeface="+mn-ea"/>
              <a:cs typeface="+mn-cs"/>
            </a:rPr>
            <a:t>or </a:t>
          </a:r>
          <a:r>
            <a:rPr lang="en-US" sz="1100" i="0" baseline="0">
              <a:solidFill>
                <a:schemeClr val="dk1"/>
              </a:solidFill>
              <a:latin typeface="+mn-lt"/>
              <a:ea typeface="+mn-ea"/>
              <a:cs typeface="+mn-cs"/>
            </a:rPr>
            <a:t>negative) if the correlation is close to -1 or +1. The relationship is much weaker, or nonexistent, if the correlation is close to 0.</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To calculate a correlation between two sets of numbers:</a:t>
          </a:r>
        </a:p>
        <a:p>
          <a:endParaRPr lang="en-US" sz="1100" i="0" baseline="0">
            <a:solidFill>
              <a:schemeClr val="dk1"/>
            </a:solidFill>
            <a:latin typeface="+mn-lt"/>
            <a:ea typeface="+mn-ea"/>
            <a:cs typeface="+mn-cs"/>
          </a:endParaRPr>
        </a:p>
        <a:p>
          <a:r>
            <a:rPr lang="en-US" sz="1100" i="0" baseline="0">
              <a:solidFill>
                <a:schemeClr val="dk1"/>
              </a:solidFill>
              <a:latin typeface="+mn-lt"/>
              <a:ea typeface="+mn-ea"/>
              <a:cs typeface="+mn-cs"/>
            </a:rPr>
            <a:t>Enter the formula </a:t>
          </a:r>
          <a:r>
            <a:rPr lang="en-US" sz="1100" b="1" i="0" baseline="0">
              <a:solidFill>
                <a:schemeClr val="dk1"/>
              </a:solidFill>
              <a:latin typeface="+mn-lt"/>
              <a:ea typeface="+mn-ea"/>
              <a:cs typeface="+mn-cs"/>
            </a:rPr>
            <a:t>=CORREL(</a:t>
          </a:r>
          <a:r>
            <a:rPr lang="en-US" sz="1100" b="1" i="1" baseline="0">
              <a:solidFill>
                <a:schemeClr val="dk1"/>
              </a:solidFill>
              <a:latin typeface="+mn-lt"/>
              <a:ea typeface="+mn-ea"/>
              <a:cs typeface="+mn-cs"/>
            </a:rPr>
            <a:t>range1</a:t>
          </a:r>
          <a:r>
            <a:rPr lang="en-US" sz="1100" b="1" i="0" baseline="0">
              <a:solidFill>
                <a:schemeClr val="dk1"/>
              </a:solidFill>
              <a:latin typeface="+mn-lt"/>
              <a:ea typeface="+mn-ea"/>
              <a:cs typeface="+mn-cs"/>
            </a:rPr>
            <a:t>,</a:t>
          </a:r>
          <a:r>
            <a:rPr lang="en-US" sz="1100" b="1" i="1" baseline="0">
              <a:solidFill>
                <a:schemeClr val="dk1"/>
              </a:solidFill>
              <a:latin typeface="+mn-lt"/>
              <a:ea typeface="+mn-ea"/>
              <a:cs typeface="+mn-cs"/>
            </a:rPr>
            <a:t>range2</a:t>
          </a:r>
          <a:r>
            <a:rPr lang="en-US" sz="1100" b="1" i="0" baseline="0">
              <a:solidFill>
                <a:schemeClr val="dk1"/>
              </a:solidFill>
              <a:latin typeface="+mn-lt"/>
              <a:ea typeface="+mn-ea"/>
              <a:cs typeface="+mn-cs"/>
            </a:rPr>
            <a:t>)</a:t>
          </a:r>
          <a:r>
            <a:rPr lang="en-US" sz="1100" b="0" i="0" baseline="0">
              <a:solidFill>
                <a:schemeClr val="dk1"/>
              </a:solidFill>
              <a:latin typeface="+mn-lt"/>
              <a:ea typeface="+mn-ea"/>
              <a:cs typeface="+mn-cs"/>
            </a:rPr>
            <a:t>, where </a:t>
          </a:r>
          <a:r>
            <a:rPr lang="en-US" sz="1100" b="0" i="1" baseline="0">
              <a:solidFill>
                <a:schemeClr val="dk1"/>
              </a:solidFill>
              <a:latin typeface="+mn-lt"/>
              <a:ea typeface="+mn-ea"/>
              <a:cs typeface="+mn-cs"/>
            </a:rPr>
            <a:t>range1</a:t>
          </a:r>
          <a:r>
            <a:rPr lang="en-US" sz="1100" b="0" i="0" baseline="0">
              <a:solidFill>
                <a:schemeClr val="dk1"/>
              </a:solidFill>
              <a:latin typeface="+mn-lt"/>
              <a:ea typeface="+mn-ea"/>
              <a:cs typeface="+mn-cs"/>
            </a:rPr>
            <a:t> and </a:t>
          </a:r>
          <a:r>
            <a:rPr lang="en-US" sz="1100" b="0" i="1" baseline="0">
              <a:solidFill>
                <a:schemeClr val="dk1"/>
              </a:solidFill>
              <a:latin typeface="+mn-lt"/>
              <a:ea typeface="+mn-ea"/>
              <a:cs typeface="+mn-cs"/>
            </a:rPr>
            <a:t>range2 </a:t>
          </a:r>
          <a:r>
            <a:rPr lang="en-US" sz="1100" b="0" i="0" baseline="0">
              <a:solidFill>
                <a:schemeClr val="dk1"/>
              </a:solidFill>
              <a:latin typeface="+mn-lt"/>
              <a:ea typeface="+mn-ea"/>
              <a:cs typeface="+mn-cs"/>
            </a:rPr>
            <a:t>contain the two sets of numbers.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Try it! The data to the right represent monthly sales of three products. Calculate the correlations in column R indicated by the labels in column Q. (Scroll to the right for the answers.)</a:t>
          </a:r>
          <a:endParaRPr lang="en-US" sz="1100">
            <a:solidFill>
              <a:schemeClr val="dk1"/>
            </a:solidFill>
            <a:latin typeface="+mn-lt"/>
            <a:ea typeface="+mn-ea"/>
            <a:cs typeface="+mn-cs"/>
          </a:endParaRPr>
        </a:p>
      </xdr:txBody>
    </xdr:sp>
    <xdr:clientData/>
  </xdr:twoCellAnchor>
  <xdr:twoCellAnchor>
    <xdr:from>
      <xdr:col>0</xdr:col>
      <xdr:colOff>0</xdr:colOff>
      <xdr:row>84</xdr:row>
      <xdr:rowOff>0</xdr:rowOff>
    </xdr:from>
    <xdr:to>
      <xdr:col>18</xdr:col>
      <xdr:colOff>9524</xdr:colOff>
      <xdr:row>86</xdr:row>
      <xdr:rowOff>161925</xdr:rowOff>
    </xdr:to>
    <xdr:sp macro="" textlink="">
      <xdr:nvSpPr>
        <xdr:cNvPr id="3" name="Rounded Rectangle 2">
          <a:hlinkClick xmlns:r="http://schemas.openxmlformats.org/officeDocument/2006/relationships" r:id="rId1"/>
        </xdr:cNvPr>
        <xdr:cNvSpPr/>
      </xdr:nvSpPr>
      <xdr:spPr>
        <a:xfrm>
          <a:off x="0" y="16002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19</xdr:row>
      <xdr:rowOff>9525</xdr:rowOff>
    </xdr:to>
    <xdr:sp macro="" textlink="">
      <xdr:nvSpPr>
        <xdr:cNvPr id="2" name="TextBox 1"/>
        <xdr:cNvSpPr txBox="1"/>
      </xdr:nvSpPr>
      <xdr:spPr>
        <a:xfrm>
          <a:off x="609600" y="381000"/>
          <a:ext cx="5483225" cy="32480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Suppose we want to rank a set of values from 1 to </a:t>
          </a:r>
          <a:r>
            <a:rPr lang="en-US" sz="1100" i="1">
              <a:solidFill>
                <a:schemeClr val="dk1"/>
              </a:solidFill>
              <a:latin typeface="+mn-lt"/>
              <a:ea typeface="+mn-ea"/>
              <a:cs typeface="+mn-cs"/>
            </a:rPr>
            <a:t>N</a:t>
          </a:r>
          <a:r>
            <a:rPr lang="en-US" sz="1100">
              <a:solidFill>
                <a:schemeClr val="dk1"/>
              </a:solidFill>
              <a:latin typeface="+mn-lt"/>
              <a:ea typeface="+mn-ea"/>
              <a:cs typeface="+mn-cs"/>
            </a:rPr>
            <a:t>, where </a:t>
          </a:r>
          <a:r>
            <a:rPr lang="en-US" sz="1100" i="1">
              <a:solidFill>
                <a:schemeClr val="dk1"/>
              </a:solidFill>
              <a:latin typeface="+mn-lt"/>
              <a:ea typeface="+mn-ea"/>
              <a:cs typeface="+mn-cs"/>
            </a:rPr>
            <a:t>N </a:t>
          </a:r>
          <a:r>
            <a:rPr lang="en-US" sz="1100">
              <a:solidFill>
                <a:schemeClr val="dk1"/>
              </a:solidFill>
              <a:latin typeface="+mn-lt"/>
              <a:ea typeface="+mn-ea"/>
              <a:cs typeface="+mn-cs"/>
            </a:rPr>
            <a:t>is the number of values. We can do this with Excel's RANK function. We can rank them from highest to lowest or vice versa. </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RANK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=RANK(</a:t>
          </a:r>
          <a:r>
            <a:rPr lang="en-US" sz="1100" b="1" i="1">
              <a:solidFill>
                <a:schemeClr val="dk1"/>
              </a:solidFill>
              <a:latin typeface="+mn-lt"/>
              <a:ea typeface="+mn-ea"/>
              <a:cs typeface="+mn-cs"/>
            </a:rPr>
            <a:t>value</a:t>
          </a:r>
          <a:r>
            <a:rPr lang="en-US" sz="1100" b="1">
              <a:solidFill>
                <a:schemeClr val="dk1"/>
              </a:solidFill>
              <a:latin typeface="+mn-lt"/>
              <a:ea typeface="+mn-ea"/>
              <a:cs typeface="+mn-cs"/>
            </a:rPr>
            <a:t>,</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b="1" i="1">
              <a:solidFill>
                <a:schemeClr val="dk1"/>
              </a:solidFill>
              <a:latin typeface="+mn-lt"/>
              <a:ea typeface="+mn-ea"/>
              <a:cs typeface="+mn-cs"/>
            </a:rPr>
            <a:t> order</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value </a:t>
          </a:r>
          <a:r>
            <a:rPr lang="en-US" sz="1100">
              <a:solidFill>
                <a:schemeClr val="dk1"/>
              </a:solidFill>
              <a:latin typeface="+mn-lt"/>
              <a:ea typeface="+mn-ea"/>
              <a:cs typeface="+mn-cs"/>
            </a:rPr>
            <a:t>is a single value in the </a:t>
          </a:r>
          <a:r>
            <a:rPr lang="en-US" sz="1100" i="1">
              <a:solidFill>
                <a:schemeClr val="dk1"/>
              </a:solidFill>
              <a:latin typeface="+mn-lt"/>
              <a:ea typeface="+mn-ea"/>
              <a:cs typeface="+mn-cs"/>
            </a:rPr>
            <a:t>datarange</a:t>
          </a:r>
          <a:r>
            <a:rPr lang="en-US" sz="1100">
              <a:solidFill>
                <a:schemeClr val="dk1"/>
              </a:solidFill>
              <a:latin typeface="+mn-lt"/>
              <a:ea typeface="+mn-ea"/>
              <a:cs typeface="+mn-cs"/>
            </a:rPr>
            <a:t>, and </a:t>
          </a:r>
          <a:r>
            <a:rPr lang="en-US" sz="1100" i="1">
              <a:solidFill>
                <a:schemeClr val="dk1"/>
              </a:solidFill>
              <a:latin typeface="+mn-lt"/>
              <a:ea typeface="+mn-ea"/>
              <a:cs typeface="+mn-cs"/>
            </a:rPr>
            <a:t>order </a:t>
          </a:r>
          <a:r>
            <a:rPr lang="en-US" sz="1100">
              <a:solidFill>
                <a:schemeClr val="dk1"/>
              </a:solidFill>
              <a:latin typeface="+mn-lt"/>
              <a:ea typeface="+mn-ea"/>
              <a:cs typeface="+mn-cs"/>
            </a:rPr>
            <a:t>is an optional argument. If </a:t>
          </a:r>
          <a:r>
            <a:rPr lang="en-US" sz="1100" i="1">
              <a:solidFill>
                <a:schemeClr val="dk1"/>
              </a:solidFill>
              <a:latin typeface="+mn-lt"/>
              <a:ea typeface="+mn-ea"/>
              <a:cs typeface="+mn-cs"/>
            </a:rPr>
            <a:t>order </a:t>
          </a:r>
          <a:r>
            <a:rPr lang="en-US" sz="1100">
              <a:solidFill>
                <a:schemeClr val="dk1"/>
              </a:solidFill>
              <a:latin typeface="+mn-lt"/>
              <a:ea typeface="+mn-ea"/>
              <a:cs typeface="+mn-cs"/>
            </a:rPr>
            <a:t>is 0 (or missing), rank 1 corresponds to the largest value and rank </a:t>
          </a:r>
          <a:r>
            <a:rPr lang="en-US" sz="1100" i="1">
              <a:solidFill>
                <a:schemeClr val="dk1"/>
              </a:solidFill>
              <a:latin typeface="+mn-lt"/>
              <a:ea typeface="+mn-ea"/>
              <a:cs typeface="+mn-cs"/>
            </a:rPr>
            <a:t>N</a:t>
          </a:r>
          <a:r>
            <a:rPr lang="en-US" sz="1100" i="0" baseline="0">
              <a:solidFill>
                <a:schemeClr val="dk1"/>
              </a:solidFill>
              <a:latin typeface="+mn-lt"/>
              <a:ea typeface="+mn-ea"/>
              <a:cs typeface="+mn-cs"/>
            </a:rPr>
            <a:t> to the smallest</a:t>
          </a:r>
          <a:r>
            <a:rPr lang="en-US" sz="1100">
              <a:solidFill>
                <a:schemeClr val="dk1"/>
              </a:solidFill>
              <a:latin typeface="+mn-lt"/>
              <a:ea typeface="+mn-ea"/>
              <a:cs typeface="+mn-cs"/>
            </a:rPr>
            <a:t>; if </a:t>
          </a:r>
          <a:r>
            <a:rPr lang="en-US" sz="1100" i="1">
              <a:solidFill>
                <a:schemeClr val="dk1"/>
              </a:solidFill>
              <a:latin typeface="+mn-lt"/>
              <a:ea typeface="+mn-ea"/>
              <a:cs typeface="+mn-cs"/>
            </a:rPr>
            <a:t>order </a:t>
          </a:r>
          <a:r>
            <a:rPr lang="en-US" sz="1100">
              <a:solidFill>
                <a:schemeClr val="dk1"/>
              </a:solidFill>
              <a:latin typeface="+mn-lt"/>
              <a:ea typeface="+mn-ea"/>
              <a:cs typeface="+mn-cs"/>
            </a:rPr>
            <a:t>is 1 (or any other nonzero value), rank 1 corresponds to the smallest value and rank </a:t>
          </a:r>
          <a:r>
            <a:rPr lang="en-US" sz="1100" i="1">
              <a:solidFill>
                <a:schemeClr val="dk1"/>
              </a:solidFill>
              <a:latin typeface="+mn-lt"/>
              <a:ea typeface="+mn-ea"/>
              <a:cs typeface="+mn-cs"/>
            </a:rPr>
            <a:t>N </a:t>
          </a:r>
          <a:r>
            <a:rPr lang="en-US" sz="1100" i="0">
              <a:solidFill>
                <a:schemeClr val="dk1"/>
              </a:solidFill>
              <a:latin typeface="+mn-lt"/>
              <a:ea typeface="+mn-ea"/>
              <a:cs typeface="+mn-cs"/>
            </a:rPr>
            <a:t>to the</a:t>
          </a:r>
          <a:r>
            <a:rPr lang="en-US" sz="1100" i="0" baseline="0">
              <a:solidFill>
                <a:schemeClr val="dk1"/>
              </a:solidFill>
              <a:latin typeface="+mn-lt"/>
              <a:ea typeface="+mn-ea"/>
              <a:cs typeface="+mn-cs"/>
            </a:rPr>
            <a:t> largest</a:t>
          </a:r>
          <a:r>
            <a:rPr lang="en-US" sz="1100">
              <a:solidFill>
                <a:schemeClr val="dk1"/>
              </a:solidFill>
              <a:latin typeface="+mn-lt"/>
              <a:ea typeface="+mn-ea"/>
              <a:cs typeface="+mn-cs"/>
            </a:rPr>
            <a:t>.</a:t>
          </a:r>
        </a:p>
        <a:p>
          <a:endParaRPr lang="en-US" sz="1100">
            <a:solidFill>
              <a:schemeClr val="dk1"/>
            </a:solidFill>
            <a:latin typeface="+mn-lt"/>
            <a:ea typeface="+mn-ea"/>
            <a:cs typeface="+mn-cs"/>
          </a:endParaRPr>
        </a:p>
        <a:p>
          <a:r>
            <a:rPr lang="en-US" sz="1100">
              <a:solidFill>
                <a:schemeClr val="dk1"/>
              </a:solidFill>
              <a:latin typeface="+mn-lt"/>
              <a:ea typeface="+mn-ea"/>
              <a:cs typeface="+mn-cs"/>
            </a:rPr>
            <a:t>Typically, we start with a data set in a column. Then we use the RANK function to rank the first value and copy it down (with </a:t>
          </a:r>
          <a:r>
            <a:rPr lang="en-US" sz="1100" i="1">
              <a:solidFill>
                <a:schemeClr val="dk1"/>
              </a:solidFill>
              <a:latin typeface="+mn-lt"/>
              <a:ea typeface="+mn-ea"/>
              <a:cs typeface="+mn-cs"/>
            </a:rPr>
            <a:t>datarange </a:t>
          </a:r>
          <a:r>
            <a:rPr lang="en-US" sz="1100">
              <a:solidFill>
                <a:schemeClr val="dk1"/>
              </a:solidFill>
              <a:latin typeface="+mn-lt"/>
              <a:ea typeface="+mn-ea"/>
              <a:cs typeface="+mn-cs"/>
            </a:rPr>
            <a:t>absolute) to rank all of the others. If two or more values are tied, they share a rank.</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Rank the values in column L from largest to smallest in column M. Then rank them from smallest to largest in column N. How does RANK deal with the tied 55’s? (Scroll to the right for answers.)</a:t>
          </a:r>
        </a:p>
      </xdr:txBody>
    </xdr:sp>
    <xdr:clientData/>
  </xdr:twoCellAnchor>
  <xdr:twoCellAnchor>
    <xdr:from>
      <xdr:col>1</xdr:col>
      <xdr:colOff>9525</xdr:colOff>
      <xdr:row>20</xdr:row>
      <xdr:rowOff>0</xdr:rowOff>
    </xdr:from>
    <xdr:to>
      <xdr:col>10</xdr:col>
      <xdr:colOff>6350</xdr:colOff>
      <xdr:row>39</xdr:row>
      <xdr:rowOff>142875</xdr:rowOff>
    </xdr:to>
    <xdr:sp macro="" textlink="">
      <xdr:nvSpPr>
        <xdr:cNvPr id="3" name="TextBox 2"/>
        <xdr:cNvSpPr txBox="1"/>
      </xdr:nvSpPr>
      <xdr:spPr>
        <a:xfrm>
          <a:off x="619125" y="3810000"/>
          <a:ext cx="5483225" cy="3762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LARGE and SMALL functions are less well-known Excel functions, but they can be useful. Let’s say we have a data set with 250 values and we want the 10 largest values. Then we can find these with the LARGE function, using arguments 1 through 10. Similarly, we can use the SMALL function to find the 10 smallest values.</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LARGE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=LARGE(</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b="1" i="1">
              <a:solidFill>
                <a:schemeClr val="dk1"/>
              </a:solidFill>
              <a:latin typeface="+mn-lt"/>
              <a:ea typeface="+mn-ea"/>
              <a:cs typeface="+mn-cs"/>
            </a:rPr>
            <a:t>k</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k </a:t>
          </a:r>
          <a:r>
            <a:rPr lang="en-US" sz="1100">
              <a:solidFill>
                <a:schemeClr val="dk1"/>
              </a:solidFill>
              <a:latin typeface="+mn-lt"/>
              <a:ea typeface="+mn-ea"/>
              <a:cs typeface="+mn-cs"/>
            </a:rPr>
            <a:t>is any integer from 1 to the number of data values. This returns the </a:t>
          </a:r>
          <a:r>
            <a:rPr lang="en-US" sz="1100" i="1">
              <a:solidFill>
                <a:schemeClr val="dk1"/>
              </a:solidFill>
              <a:latin typeface="+mn-lt"/>
              <a:ea typeface="+mn-ea"/>
              <a:cs typeface="+mn-cs"/>
            </a:rPr>
            <a:t>k</a:t>
          </a:r>
          <a:r>
            <a:rPr lang="en-US" sz="1100">
              <a:solidFill>
                <a:schemeClr val="dk1"/>
              </a:solidFill>
              <a:latin typeface="+mn-lt"/>
              <a:ea typeface="+mn-ea"/>
              <a:cs typeface="+mn-cs"/>
            </a:rPr>
            <a:t>th largest value.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SMALL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=SMALL(</a:t>
          </a:r>
          <a:r>
            <a:rPr lang="en-US" sz="1100" b="1" i="1">
              <a:solidFill>
                <a:schemeClr val="dk1"/>
              </a:solidFill>
              <a:latin typeface="+mn-lt"/>
              <a:ea typeface="+mn-ea"/>
              <a:cs typeface="+mn-cs"/>
            </a:rPr>
            <a:t>datarange</a:t>
          </a:r>
          <a:r>
            <a:rPr lang="en-US" sz="1100" b="1">
              <a:solidFill>
                <a:schemeClr val="dk1"/>
              </a:solidFill>
              <a:latin typeface="+mn-lt"/>
              <a:ea typeface="+mn-ea"/>
              <a:cs typeface="+mn-cs"/>
            </a:rPr>
            <a:t>,</a:t>
          </a:r>
          <a:r>
            <a:rPr lang="en-US" sz="1100" b="1" i="1">
              <a:solidFill>
                <a:schemeClr val="dk1"/>
              </a:solidFill>
              <a:latin typeface="+mn-lt"/>
              <a:ea typeface="+mn-ea"/>
              <a:cs typeface="+mn-cs"/>
            </a:rPr>
            <a:t>k</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k </a:t>
          </a:r>
          <a:r>
            <a:rPr lang="en-US" sz="1100">
              <a:solidFill>
                <a:schemeClr val="dk1"/>
              </a:solidFill>
              <a:latin typeface="+mn-lt"/>
              <a:ea typeface="+mn-ea"/>
              <a:cs typeface="+mn-cs"/>
            </a:rPr>
            <a:t>is any integer from 1 to the number of data values. This returns the </a:t>
          </a:r>
          <a:r>
            <a:rPr lang="en-US" sz="1100" i="1">
              <a:solidFill>
                <a:schemeClr val="dk1"/>
              </a:solidFill>
              <a:latin typeface="+mn-lt"/>
              <a:ea typeface="+mn-ea"/>
              <a:cs typeface="+mn-cs"/>
            </a:rPr>
            <a:t>k</a:t>
          </a:r>
          <a:r>
            <a:rPr lang="en-US" sz="1100">
              <a:solidFill>
                <a:schemeClr val="dk1"/>
              </a:solidFill>
              <a:latin typeface="+mn-lt"/>
              <a:ea typeface="+mn-ea"/>
              <a:cs typeface="+mn-cs"/>
            </a:rPr>
            <a:t>th smallest value.</a:t>
          </a:r>
        </a:p>
        <a:p>
          <a:endParaRPr lang="en-US" sz="1100">
            <a:solidFill>
              <a:schemeClr val="dk1"/>
            </a:solidFill>
            <a:latin typeface="+mn-lt"/>
            <a:ea typeface="+mn-ea"/>
            <a:cs typeface="+mn-cs"/>
          </a:endParaRPr>
        </a:p>
        <a:p>
          <a:r>
            <a:rPr lang="en-US" sz="1100">
              <a:solidFill>
                <a:schemeClr val="dk1"/>
              </a:solidFill>
              <a:latin typeface="+mn-lt"/>
              <a:ea typeface="+mn-ea"/>
              <a:cs typeface="+mn-cs"/>
            </a:rPr>
            <a:t>Typically, we would enter a sequence of values of </a:t>
          </a:r>
          <a:r>
            <a:rPr lang="en-US" sz="1100" i="1">
              <a:solidFill>
                <a:schemeClr val="dk1"/>
              </a:solidFill>
              <a:latin typeface="+mn-lt"/>
              <a:ea typeface="+mn-ea"/>
              <a:cs typeface="+mn-cs"/>
            </a:rPr>
            <a:t>k</a:t>
          </a:r>
          <a:r>
            <a:rPr lang="en-US" sz="1100">
              <a:solidFill>
                <a:schemeClr val="dk1"/>
              </a:solidFill>
              <a:latin typeface="+mn-lt"/>
              <a:ea typeface="+mn-ea"/>
              <a:cs typeface="+mn-cs"/>
            </a:rPr>
            <a:t> in some column, enter the LARGE or SMALL formula for the first of them, and then copy down.</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For the data set in column L, find the 10 largest values and 10 smallest values in columns O and P. Use cell references to the values of </a:t>
          </a:r>
          <a:r>
            <a:rPr lang="en-US" sz="1100" b="0" i="1">
              <a:solidFill>
                <a:schemeClr val="dk1"/>
              </a:solidFill>
              <a:latin typeface="+mn-lt"/>
              <a:ea typeface="+mn-ea"/>
              <a:cs typeface="+mn-cs"/>
            </a:rPr>
            <a:t>k</a:t>
          </a:r>
          <a:r>
            <a:rPr lang="en-US" sz="1100" b="0">
              <a:solidFill>
                <a:schemeClr val="dk1"/>
              </a:solidFill>
              <a:latin typeface="+mn-lt"/>
              <a:ea typeface="+mn-ea"/>
              <a:cs typeface="+mn-cs"/>
            </a:rPr>
            <a:t> in column N. (Scroll to the right for the answers.)</a:t>
          </a:r>
        </a:p>
      </xdr:txBody>
    </xdr:sp>
    <xdr:clientData/>
  </xdr:twoCellAnchor>
  <xdr:twoCellAnchor>
    <xdr:from>
      <xdr:col>0</xdr:col>
      <xdr:colOff>0</xdr:colOff>
      <xdr:row>139</xdr:row>
      <xdr:rowOff>0</xdr:rowOff>
    </xdr:from>
    <xdr:to>
      <xdr:col>18</xdr:col>
      <xdr:colOff>523874</xdr:colOff>
      <xdr:row>141</xdr:row>
      <xdr:rowOff>161925</xdr:rowOff>
    </xdr:to>
    <xdr:sp macro="" textlink="">
      <xdr:nvSpPr>
        <xdr:cNvPr id="4" name="Rounded Rectangle 3">
          <a:hlinkClick xmlns:r="http://schemas.openxmlformats.org/officeDocument/2006/relationships" r:id="rId1"/>
        </xdr:cNvPr>
        <xdr:cNvSpPr/>
      </xdr:nvSpPr>
      <xdr:spPr>
        <a:xfrm>
          <a:off x="0" y="26479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6</xdr:row>
      <xdr:rowOff>123825</xdr:rowOff>
    </xdr:to>
    <xdr:sp macro="" textlink="">
      <xdr:nvSpPr>
        <xdr:cNvPr id="2" name="TextBox 1"/>
        <xdr:cNvSpPr txBox="1"/>
      </xdr:nvSpPr>
      <xdr:spPr>
        <a:xfrm>
          <a:off x="609600" y="381000"/>
          <a:ext cx="5483225" cy="8858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Excel has a wide assortment of financial functions that are used by thousands of financial analysts every day. I will illustrate only a few of the most common of these. If you are going to be a financial analyst, you will undoubtedly want to become familiar with the others. The best way to learn is to click on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a:solidFill>
                <a:schemeClr val="dk1"/>
              </a:solidFill>
              <a:latin typeface="+mn-lt"/>
              <a:ea typeface="+mn-ea"/>
              <a:cs typeface="+mn-cs"/>
            </a:rPr>
            <a:t> button and scan</a:t>
          </a:r>
          <a:r>
            <a:rPr lang="en-US" sz="1100" baseline="0">
              <a:solidFill>
                <a:schemeClr val="dk1"/>
              </a:solidFill>
              <a:latin typeface="+mn-lt"/>
              <a:ea typeface="+mn-ea"/>
              <a:cs typeface="+mn-cs"/>
            </a:rPr>
            <a:t> through the Financial category.</a:t>
          </a:r>
          <a:endParaRPr lang="en-US" sz="1100">
            <a:solidFill>
              <a:schemeClr val="dk1"/>
            </a:solidFill>
            <a:latin typeface="+mn-lt"/>
            <a:ea typeface="+mn-ea"/>
            <a:cs typeface="+mn-cs"/>
          </a:endParaRPr>
        </a:p>
      </xdr:txBody>
    </xdr:sp>
    <xdr:clientData/>
  </xdr:twoCellAnchor>
  <xdr:twoCellAnchor>
    <xdr:from>
      <xdr:col>0</xdr:col>
      <xdr:colOff>0</xdr:colOff>
      <xdr:row>10</xdr:row>
      <xdr:rowOff>0</xdr:rowOff>
    </xdr:from>
    <xdr:to>
      <xdr:col>18</xdr:col>
      <xdr:colOff>523874</xdr:colOff>
      <xdr:row>12</xdr:row>
      <xdr:rowOff>161925</xdr:rowOff>
    </xdr:to>
    <xdr:sp macro="" textlink="">
      <xdr:nvSpPr>
        <xdr:cNvPr id="3" name="Rounded Rectangle 2">
          <a:hlinkClick xmlns:r="http://schemas.openxmlformats.org/officeDocument/2006/relationships" r:id="rId1"/>
        </xdr:cNvPr>
        <xdr:cNvSpPr/>
      </xdr:nvSpPr>
      <xdr:spPr>
        <a:xfrm>
          <a:off x="0" y="1905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18</xdr:row>
      <xdr:rowOff>114300</xdr:rowOff>
    </xdr:to>
    <xdr:sp macro="" textlink="">
      <xdr:nvSpPr>
        <xdr:cNvPr id="2" name="TextBox 1"/>
        <xdr:cNvSpPr txBox="1"/>
      </xdr:nvSpPr>
      <xdr:spPr>
        <a:xfrm>
          <a:off x="609600" y="381000"/>
          <a:ext cx="5483225" cy="31623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PMT function is usually used to find the monthly payment for a car loan or a home mortgage loan. The inputs are typically an annual interest rate, a term (number of months financed), and the amount borrowed (the principal). The PMT function finds the amount you have to pay each month of the term. Part of this payment is principal and part is interest. At the end of the term, you will have paid just enough to pay off the entire loan.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PMT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=PMT(</a:t>
          </a:r>
          <a:r>
            <a:rPr lang="en-US" sz="1100" b="1" i="1">
              <a:solidFill>
                <a:schemeClr val="dk1"/>
              </a:solidFill>
              <a:latin typeface="+mn-lt"/>
              <a:ea typeface="+mn-ea"/>
              <a:cs typeface="+mn-cs"/>
            </a:rPr>
            <a:t>interestrate</a:t>
          </a:r>
          <a:r>
            <a:rPr lang="en-US" sz="1100" b="1">
              <a:solidFill>
                <a:schemeClr val="dk1"/>
              </a:solidFill>
              <a:latin typeface="+mn-lt"/>
              <a:ea typeface="+mn-ea"/>
              <a:cs typeface="+mn-cs"/>
            </a:rPr>
            <a:t>,</a:t>
          </a:r>
          <a:r>
            <a:rPr lang="en-US" sz="1100" b="1" i="1">
              <a:solidFill>
                <a:schemeClr val="dk1"/>
              </a:solidFill>
              <a:latin typeface="+mn-lt"/>
              <a:ea typeface="+mn-ea"/>
              <a:cs typeface="+mn-cs"/>
            </a:rPr>
            <a:t>term</a:t>
          </a:r>
          <a:r>
            <a:rPr lang="en-US" sz="1100" b="1">
              <a:solidFill>
                <a:schemeClr val="dk1"/>
              </a:solidFill>
              <a:latin typeface="+mn-lt"/>
              <a:ea typeface="+mn-ea"/>
              <a:cs typeface="+mn-cs"/>
            </a:rPr>
            <a:t>,</a:t>
          </a:r>
          <a:r>
            <a:rPr lang="en-US" sz="1100" b="1" i="1">
              <a:solidFill>
                <a:schemeClr val="dk1"/>
              </a:solidFill>
              <a:latin typeface="+mn-lt"/>
              <a:ea typeface="+mn-ea"/>
              <a:cs typeface="+mn-cs"/>
            </a:rPr>
            <a:t>principal</a:t>
          </a:r>
          <a:r>
            <a:rPr lang="en-US" sz="1100" b="1">
              <a:solidFill>
                <a:schemeClr val="dk1"/>
              </a:solidFill>
              <a:latin typeface="+mn-lt"/>
              <a:ea typeface="+mn-ea"/>
              <a:cs typeface="+mn-cs"/>
            </a:rPr>
            <a:t>)</a:t>
          </a:r>
          <a:r>
            <a:rPr lang="en-US" sz="1100">
              <a:solidFill>
                <a:schemeClr val="dk1"/>
              </a:solidFill>
              <a:latin typeface="+mn-lt"/>
              <a:ea typeface="+mn-ea"/>
              <a:cs typeface="+mn-cs"/>
            </a:rPr>
            <a:t>. For technical reasons, if you want PMT to return a </a:t>
          </a:r>
          <a:r>
            <a:rPr lang="en-US" sz="1100" i="1">
              <a:solidFill>
                <a:schemeClr val="dk1"/>
              </a:solidFill>
              <a:latin typeface="+mn-lt"/>
              <a:ea typeface="+mn-ea"/>
              <a:cs typeface="+mn-cs"/>
            </a:rPr>
            <a:t>positive </a:t>
          </a:r>
          <a:r>
            <a:rPr lang="en-US" sz="1100">
              <a:solidFill>
                <a:schemeClr val="dk1"/>
              </a:solidFill>
              <a:latin typeface="+mn-lt"/>
              <a:ea typeface="+mn-ea"/>
              <a:cs typeface="+mn-cs"/>
            </a:rPr>
            <a:t>value, you should enter the principal as a </a:t>
          </a:r>
          <a:r>
            <a:rPr lang="en-US" sz="1100" i="1">
              <a:solidFill>
                <a:schemeClr val="dk1"/>
              </a:solidFill>
              <a:latin typeface="+mn-lt"/>
              <a:ea typeface="+mn-ea"/>
              <a:cs typeface="+mn-cs"/>
            </a:rPr>
            <a:t>negative </a:t>
          </a:r>
          <a:r>
            <a:rPr lang="en-US" sz="1100">
              <a:solidFill>
                <a:schemeClr val="dk1"/>
              </a:solidFill>
              <a:latin typeface="+mn-lt"/>
              <a:ea typeface="+mn-ea"/>
              <a:cs typeface="+mn-cs"/>
            </a:rPr>
            <a:t>number (because it is a cash </a:t>
          </a:r>
          <a:r>
            <a:rPr lang="en-US" sz="1100" i="1">
              <a:solidFill>
                <a:schemeClr val="dk1"/>
              </a:solidFill>
              <a:latin typeface="+mn-lt"/>
              <a:ea typeface="+mn-ea"/>
              <a:cs typeface="+mn-cs"/>
            </a:rPr>
            <a:t>outflow</a:t>
          </a:r>
          <a:r>
            <a:rPr lang="en-US" sz="1100">
              <a:solidFill>
                <a:schemeClr val="dk1"/>
              </a:solidFill>
              <a:latin typeface="+mn-lt"/>
              <a:ea typeface="+mn-ea"/>
              <a:cs typeface="+mn-cs"/>
            </a:rPr>
            <a:t>, not a cash </a:t>
          </a:r>
          <a:r>
            <a:rPr lang="en-US" sz="1100" i="1">
              <a:solidFill>
                <a:schemeClr val="dk1"/>
              </a:solidFill>
              <a:latin typeface="+mn-lt"/>
              <a:ea typeface="+mn-ea"/>
              <a:cs typeface="+mn-cs"/>
            </a:rPr>
            <a:t>inflow</a:t>
          </a:r>
          <a:r>
            <a:rPr lang="en-US" sz="1100">
              <a:solidFill>
                <a:schemeClr val="dk1"/>
              </a:solidFill>
              <a:latin typeface="+mn-lt"/>
              <a:ea typeface="+mn-ea"/>
              <a:cs typeface="+mn-cs"/>
            </a:rPr>
            <a:t>). The interest rate argument should be the monthly rate (assuming you are paying monthly), which is the annual rate divided by 12.</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Suppose you take out a $30,000 loan for a new car when the annual interest rate is 6.75% and the term of the loan is 36 months. Calculate your monthly payment in cell M6. Then use a data table (the perfect place for one!) to see how your monthly payment varies for terms of 24, 36, 48, or 60 months. (Scroll to the right to see the answers.)</a:t>
          </a:r>
        </a:p>
      </xdr:txBody>
    </xdr:sp>
    <xdr:clientData/>
  </xdr:twoCellAnchor>
  <xdr:twoCellAnchor>
    <xdr:from>
      <xdr:col>0</xdr:col>
      <xdr:colOff>0</xdr:colOff>
      <xdr:row>23</xdr:row>
      <xdr:rowOff>0</xdr:rowOff>
    </xdr:from>
    <xdr:to>
      <xdr:col>18</xdr:col>
      <xdr:colOff>142874</xdr:colOff>
      <xdr:row>25</xdr:row>
      <xdr:rowOff>161925</xdr:rowOff>
    </xdr:to>
    <xdr:sp macro="" textlink="">
      <xdr:nvSpPr>
        <xdr:cNvPr id="3" name="Rounded Rectangle 2">
          <a:hlinkClick xmlns:r="http://schemas.openxmlformats.org/officeDocument/2006/relationships" r:id="rId1"/>
        </xdr:cNvPr>
        <xdr:cNvSpPr/>
      </xdr:nvSpPr>
      <xdr:spPr>
        <a:xfrm>
          <a:off x="0" y="4381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609599</xdr:colOff>
      <xdr:row>2</xdr:row>
      <xdr:rowOff>0</xdr:rowOff>
    </xdr:from>
    <xdr:to>
      <xdr:col>10</xdr:col>
      <xdr:colOff>161924</xdr:colOff>
      <xdr:row>21</xdr:row>
      <xdr:rowOff>161925</xdr:rowOff>
    </xdr:to>
    <xdr:sp macro="" textlink="">
      <xdr:nvSpPr>
        <xdr:cNvPr id="2" name="TextBox 1"/>
        <xdr:cNvSpPr txBox="1"/>
      </xdr:nvSpPr>
      <xdr:spPr>
        <a:xfrm>
          <a:off x="609599" y="381000"/>
          <a:ext cx="5648325" cy="37814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Much of the theory of finance is about the time value of money. Basically, a dollar earned in the future is less valuable than a dollar earned today because the dollar earned today can earn interest. To account for this, we </a:t>
          </a:r>
          <a:r>
            <a:rPr lang="en-US" sz="1100" i="1">
              <a:solidFill>
                <a:schemeClr val="dk1"/>
              </a:solidFill>
              <a:latin typeface="+mn-lt"/>
              <a:ea typeface="+mn-ea"/>
              <a:cs typeface="+mn-cs"/>
            </a:rPr>
            <a:t>discount</a:t>
          </a:r>
          <a:r>
            <a:rPr lang="en-US" sz="1100">
              <a:solidFill>
                <a:schemeClr val="dk1"/>
              </a:solidFill>
              <a:latin typeface="+mn-lt"/>
              <a:ea typeface="+mn-ea"/>
              <a:cs typeface="+mn-cs"/>
            </a:rPr>
            <a:t> future cash inflows or outflows to get their </a:t>
          </a:r>
          <a:r>
            <a:rPr lang="en-US" sz="1100" i="1">
              <a:solidFill>
                <a:schemeClr val="dk1"/>
              </a:solidFill>
              <a:latin typeface="+mn-lt"/>
              <a:ea typeface="+mn-ea"/>
              <a:cs typeface="+mn-cs"/>
            </a:rPr>
            <a:t>present values</a:t>
          </a:r>
          <a:r>
            <a:rPr lang="en-US" sz="1100">
              <a:solidFill>
                <a:schemeClr val="dk1"/>
              </a:solidFill>
              <a:latin typeface="+mn-lt"/>
              <a:ea typeface="+mn-ea"/>
              <a:cs typeface="+mn-cs"/>
            </a:rPr>
            <a:t> now. If we have a future stream of cash inflows and/or outflows, then the sum of all of their present values is called the </a:t>
          </a:r>
          <a:r>
            <a:rPr lang="en-US" sz="1100" i="1">
              <a:solidFill>
                <a:schemeClr val="dk1"/>
              </a:solidFill>
              <a:latin typeface="+mn-lt"/>
              <a:ea typeface="+mn-ea"/>
              <a:cs typeface="+mn-cs"/>
            </a:rPr>
            <a:t>net present value</a:t>
          </a:r>
          <a:r>
            <a:rPr lang="en-US" sz="1100">
              <a:solidFill>
                <a:schemeClr val="dk1"/>
              </a:solidFill>
              <a:latin typeface="+mn-lt"/>
              <a:ea typeface="+mn-ea"/>
              <a:cs typeface="+mn-cs"/>
            </a:rPr>
            <a:t>, usually abbreviated NPV. If this stream is incurred at regular time intervals—at the end of each year, say—then we can use Excel’s handy NPV function to calculate the NPV of the stream.</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NPV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=NPV(</a:t>
          </a:r>
          <a:r>
            <a:rPr lang="en-US" sz="1100" b="1" i="1">
              <a:solidFill>
                <a:schemeClr val="dk1"/>
              </a:solidFill>
              <a:latin typeface="+mn-lt"/>
              <a:ea typeface="+mn-ea"/>
              <a:cs typeface="+mn-cs"/>
            </a:rPr>
            <a:t>rate</a:t>
          </a:r>
          <a:r>
            <a:rPr lang="en-US" sz="1100" b="1">
              <a:solidFill>
                <a:schemeClr val="dk1"/>
              </a:solidFill>
              <a:latin typeface="+mn-lt"/>
              <a:ea typeface="+mn-ea"/>
              <a:cs typeface="+mn-cs"/>
            </a:rPr>
            <a:t>,</a:t>
          </a:r>
          <a:r>
            <a:rPr lang="en-US" sz="1100" b="1" i="1">
              <a:solidFill>
                <a:schemeClr val="dk1"/>
              </a:solidFill>
              <a:latin typeface="+mn-lt"/>
              <a:ea typeface="+mn-ea"/>
              <a:cs typeface="+mn-cs"/>
            </a:rPr>
            <a:t>cashstream</a:t>
          </a:r>
          <a:r>
            <a:rPr lang="en-US" sz="1100" b="1">
              <a:solidFill>
                <a:schemeClr val="dk1"/>
              </a:solidFill>
              <a:latin typeface="+mn-lt"/>
              <a:ea typeface="+mn-ea"/>
              <a:cs typeface="+mn-cs"/>
            </a:rPr>
            <a:t>)</a:t>
          </a:r>
          <a:r>
            <a:rPr lang="en-US" sz="1100">
              <a:solidFill>
                <a:schemeClr val="dk1"/>
              </a:solidFill>
              <a:latin typeface="+mn-lt"/>
              <a:ea typeface="+mn-ea"/>
              <a:cs typeface="+mn-cs"/>
            </a:rPr>
            <a:t>. Here, </a:t>
          </a:r>
          <a:r>
            <a:rPr lang="en-US" sz="1100" i="1">
              <a:solidFill>
                <a:schemeClr val="dk1"/>
              </a:solidFill>
              <a:latin typeface="+mn-lt"/>
              <a:ea typeface="+mn-ea"/>
              <a:cs typeface="+mn-cs"/>
            </a:rPr>
            <a:t>rate </a:t>
          </a:r>
          <a:r>
            <a:rPr lang="en-US" sz="1100">
              <a:solidFill>
                <a:schemeClr val="dk1"/>
              </a:solidFill>
              <a:latin typeface="+mn-lt"/>
              <a:ea typeface="+mn-ea"/>
              <a:cs typeface="+mn-cs"/>
            </a:rPr>
            <a:t>is the discount rate, which is essentially the rate the company believes it can earn on its money, and </a:t>
          </a:r>
          <a:r>
            <a:rPr lang="en-US" sz="1100" i="1">
              <a:solidFill>
                <a:schemeClr val="dk1"/>
              </a:solidFill>
              <a:latin typeface="+mn-lt"/>
              <a:ea typeface="+mn-ea"/>
              <a:cs typeface="+mn-cs"/>
            </a:rPr>
            <a:t>cashstream </a:t>
          </a:r>
          <a:r>
            <a:rPr lang="en-US" sz="1100">
              <a:solidFill>
                <a:schemeClr val="dk1"/>
              </a:solidFill>
              <a:latin typeface="+mn-lt"/>
              <a:ea typeface="+mn-ea"/>
              <a:cs typeface="+mn-cs"/>
            </a:rPr>
            <a:t>is a stream of cash inflows or outflows that occur at the </a:t>
          </a:r>
          <a:r>
            <a:rPr lang="en-US" sz="1100" i="1">
              <a:solidFill>
                <a:schemeClr val="dk1"/>
              </a:solidFill>
              <a:latin typeface="+mn-lt"/>
              <a:ea typeface="+mn-ea"/>
              <a:cs typeface="+mn-cs"/>
            </a:rPr>
            <a:t>ends</a:t>
          </a:r>
          <a:r>
            <a:rPr lang="en-US" sz="1100">
              <a:solidFill>
                <a:schemeClr val="dk1"/>
              </a:solidFill>
              <a:latin typeface="+mn-lt"/>
              <a:ea typeface="+mn-ea"/>
              <a:cs typeface="+mn-cs"/>
            </a:rPr>
            <a:t> of successive years, starting at the end of year 1.</a:t>
          </a:r>
        </a:p>
        <a:p>
          <a:endParaRPr lang="en-US" sz="1100">
            <a:solidFill>
              <a:schemeClr val="dk1"/>
            </a:solidFill>
            <a:latin typeface="+mn-lt"/>
            <a:ea typeface="+mn-ea"/>
            <a:cs typeface="+mn-cs"/>
          </a:endParaRPr>
        </a:p>
        <a:p>
          <a:r>
            <a:rPr lang="en-US" sz="1100">
              <a:solidFill>
                <a:schemeClr val="dk1"/>
              </a:solidFill>
              <a:latin typeface="+mn-lt"/>
              <a:ea typeface="+mn-ea"/>
              <a:cs typeface="+mn-cs"/>
            </a:rPr>
            <a:t>Note that if there is a cash inflow or outflow right away, at the </a:t>
          </a:r>
          <a:r>
            <a:rPr lang="en-US" sz="1100" i="1">
              <a:solidFill>
                <a:schemeClr val="dk1"/>
              </a:solidFill>
              <a:latin typeface="+mn-lt"/>
              <a:ea typeface="+mn-ea"/>
              <a:cs typeface="+mn-cs"/>
            </a:rPr>
            <a:t>beginning</a:t>
          </a:r>
          <a:r>
            <a:rPr lang="en-US" sz="1100">
              <a:solidFill>
                <a:schemeClr val="dk1"/>
              </a:solidFill>
              <a:latin typeface="+mn-lt"/>
              <a:ea typeface="+mn-ea"/>
              <a:cs typeface="+mn-cs"/>
            </a:rPr>
            <a:t> of year 1, it should be entered outside the NPV function. The reason is that it doesn’t need to be discounted.</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Assume a company pays $100,000 at the beginning of year 1 to get into an investment. It then receives the cash inflows at the ends of years 1 through 5 shown to the right. What is the NPV of this investment (inflows minus outflows) with a 12% discount rate? Does the NPV increase or decrease as the discount rate increases? (Scroll to the right to see the answer.)</a:t>
          </a:r>
        </a:p>
      </xdr:txBody>
    </xdr:sp>
    <xdr:clientData/>
  </xdr:twoCellAnchor>
  <xdr:twoCellAnchor>
    <xdr:from>
      <xdr:col>1</xdr:col>
      <xdr:colOff>9524</xdr:colOff>
      <xdr:row>22</xdr:row>
      <xdr:rowOff>180975</xdr:rowOff>
    </xdr:from>
    <xdr:to>
      <xdr:col>10</xdr:col>
      <xdr:colOff>171449</xdr:colOff>
      <xdr:row>44</xdr:row>
      <xdr:rowOff>19050</xdr:rowOff>
    </xdr:to>
    <xdr:sp macro="" textlink="">
      <xdr:nvSpPr>
        <xdr:cNvPr id="3" name="TextBox 2"/>
        <xdr:cNvSpPr txBox="1"/>
      </xdr:nvSpPr>
      <xdr:spPr>
        <a:xfrm>
          <a:off x="619124" y="4371975"/>
          <a:ext cx="5648325" cy="40290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a company incurs cash inflows or outflows at </a:t>
          </a:r>
          <a:r>
            <a:rPr lang="en-US" sz="1100" i="1">
              <a:solidFill>
                <a:schemeClr val="dk1"/>
              </a:solidFill>
              <a:latin typeface="+mn-lt"/>
              <a:ea typeface="+mn-ea"/>
              <a:cs typeface="+mn-cs"/>
            </a:rPr>
            <a:t>irregular</a:t>
          </a:r>
          <a:r>
            <a:rPr lang="en-US" sz="1100">
              <a:solidFill>
                <a:schemeClr val="dk1"/>
              </a:solidFill>
              <a:latin typeface="+mn-lt"/>
              <a:ea typeface="+mn-ea"/>
              <a:cs typeface="+mn-cs"/>
            </a:rPr>
            <a:t> times, such as January 15, then May 30, then July 1, and so on, the NPV function cannot be used. You could go back to your finance book to see how to discount future payments directly, but it is easier to use the little-known XNPV function. This function is actually part of the Analysis ToolPak that ships with Excel. However, you might not have it loaded. To check, click on the Office button, then Excel Options, then Add-Ins, and then Go. If the Analysis ToolPak item isn’t checked, check it (see to the right, where your list of add-ins</a:t>
          </a:r>
          <a:r>
            <a:rPr lang="en-US" sz="1100" baseline="0">
              <a:solidFill>
                <a:schemeClr val="dk1"/>
              </a:solidFill>
              <a:latin typeface="+mn-lt"/>
              <a:ea typeface="+mn-ea"/>
              <a:cs typeface="+mn-cs"/>
            </a:rPr>
            <a:t> is probably different from mine)</a:t>
          </a:r>
          <a:r>
            <a:rPr lang="en-US" sz="1100">
              <a:solidFill>
                <a:schemeClr val="dk1"/>
              </a:solidFill>
              <a:latin typeface="+mn-lt"/>
              <a:ea typeface="+mn-ea"/>
              <a:cs typeface="+mn-cs"/>
            </a:rPr>
            <a:t>. Then you can use the XNPV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XNPV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=XNPV(</a:t>
          </a:r>
          <a:r>
            <a:rPr lang="en-US" sz="1100" b="1" i="1">
              <a:solidFill>
                <a:schemeClr val="dk1"/>
              </a:solidFill>
              <a:latin typeface="+mn-lt"/>
              <a:ea typeface="+mn-ea"/>
              <a:cs typeface="+mn-cs"/>
            </a:rPr>
            <a:t>discountrate</a:t>
          </a:r>
          <a:r>
            <a:rPr lang="en-US" sz="1100" b="1">
              <a:solidFill>
                <a:schemeClr val="dk1"/>
              </a:solidFill>
              <a:latin typeface="+mn-lt"/>
              <a:ea typeface="+mn-ea"/>
              <a:cs typeface="+mn-cs"/>
            </a:rPr>
            <a:t>,</a:t>
          </a:r>
          <a:r>
            <a:rPr lang="en-US" sz="1100" b="1" i="1">
              <a:solidFill>
                <a:schemeClr val="dk1"/>
              </a:solidFill>
              <a:latin typeface="+mn-lt"/>
              <a:ea typeface="+mn-ea"/>
              <a:cs typeface="+mn-cs"/>
            </a:rPr>
            <a:t>cashvalues</a:t>
          </a:r>
          <a:r>
            <a:rPr lang="en-US" sz="1100" b="1">
              <a:solidFill>
                <a:schemeClr val="dk1"/>
              </a:solidFill>
              <a:latin typeface="+mn-lt"/>
              <a:ea typeface="+mn-ea"/>
              <a:cs typeface="+mn-cs"/>
            </a:rPr>
            <a:t>,</a:t>
          </a:r>
          <a:r>
            <a:rPr lang="en-US" sz="1100" b="1" i="1">
              <a:solidFill>
                <a:schemeClr val="dk1"/>
              </a:solidFill>
              <a:latin typeface="+mn-lt"/>
              <a:ea typeface="+mn-ea"/>
              <a:cs typeface="+mn-cs"/>
            </a:rPr>
            <a:t>dates</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discountrate </a:t>
          </a:r>
          <a:r>
            <a:rPr lang="en-US" sz="1100">
              <a:solidFill>
                <a:schemeClr val="dk1"/>
              </a:solidFill>
              <a:latin typeface="+mn-lt"/>
              <a:ea typeface="+mn-ea"/>
              <a:cs typeface="+mn-cs"/>
            </a:rPr>
            <a:t>is the same as with NPV, </a:t>
          </a:r>
          <a:r>
            <a:rPr lang="en-US" sz="1100" i="1">
              <a:solidFill>
                <a:schemeClr val="dk1"/>
              </a:solidFill>
              <a:latin typeface="+mn-lt"/>
              <a:ea typeface="+mn-ea"/>
              <a:cs typeface="+mn-cs"/>
            </a:rPr>
            <a:t>cashvalues</a:t>
          </a:r>
          <a:r>
            <a:rPr lang="en-US" sz="1100">
              <a:solidFill>
                <a:schemeClr val="dk1"/>
              </a:solidFill>
              <a:latin typeface="+mn-lt"/>
              <a:ea typeface="+mn-ea"/>
              <a:cs typeface="+mn-cs"/>
            </a:rPr>
            <a:t> is a stream of cash values, and </a:t>
          </a:r>
          <a:r>
            <a:rPr lang="en-US" sz="1100" i="1">
              <a:solidFill>
                <a:schemeClr val="dk1"/>
              </a:solidFill>
              <a:latin typeface="+mn-lt"/>
              <a:ea typeface="+mn-ea"/>
              <a:cs typeface="+mn-cs"/>
            </a:rPr>
            <a:t>dates</a:t>
          </a:r>
          <a:r>
            <a:rPr lang="en-US" sz="1100">
              <a:solidFill>
                <a:schemeClr val="dk1"/>
              </a:solidFill>
              <a:latin typeface="+mn-lt"/>
              <a:ea typeface="+mn-ea"/>
              <a:cs typeface="+mn-cs"/>
            </a:rPr>
            <a:t> is a stream of the dates when they are incurred.</a:t>
          </a:r>
        </a:p>
        <a:p>
          <a:endParaRPr lang="en-US" sz="1100">
            <a:solidFill>
              <a:schemeClr val="dk1"/>
            </a:solidFill>
            <a:latin typeface="+mn-lt"/>
            <a:ea typeface="+mn-ea"/>
            <a:cs typeface="+mn-cs"/>
          </a:endParaRPr>
        </a:p>
        <a:p>
          <a:r>
            <a:rPr lang="en-US" sz="1100">
              <a:solidFill>
                <a:schemeClr val="dk1"/>
              </a:solidFill>
              <a:latin typeface="+mn-lt"/>
              <a:ea typeface="+mn-ea"/>
              <a:cs typeface="+mn-cs"/>
            </a:rPr>
            <a:t>Typically, the first cash value will be an outflow and the rest will be inflows. In this case, the initial outflow (investment) </a:t>
          </a:r>
          <a:r>
            <a:rPr lang="en-US" sz="1100" i="1">
              <a:solidFill>
                <a:schemeClr val="dk1"/>
              </a:solidFill>
              <a:latin typeface="+mn-lt"/>
              <a:ea typeface="+mn-ea"/>
              <a:cs typeface="+mn-cs"/>
            </a:rPr>
            <a:t>should</a:t>
          </a:r>
          <a:r>
            <a:rPr lang="en-US" sz="1100">
              <a:solidFill>
                <a:schemeClr val="dk1"/>
              </a:solidFill>
              <a:latin typeface="+mn-lt"/>
              <a:ea typeface="+mn-ea"/>
              <a:cs typeface="+mn-cs"/>
            </a:rPr>
            <a:t> be included in the XNPV function, and the NPV will be discounted back to the date of this initial payment. This payment should be entered as a negative number.</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First make sure the Analysis ToolPak is loaded. Then find the net present value of the stream of cash inflows shown to the right, where the first is really a payment at the beginning of 2009. (Scroll to the right to see the answer.)</a:t>
          </a:r>
        </a:p>
      </xdr:txBody>
    </xdr:sp>
    <xdr:clientData/>
  </xdr:twoCellAnchor>
  <xdr:twoCellAnchor editAs="oneCell">
    <xdr:from>
      <xdr:col>11</xdr:col>
      <xdr:colOff>0</xdr:colOff>
      <xdr:row>31</xdr:row>
      <xdr:rowOff>0</xdr:rowOff>
    </xdr:from>
    <xdr:to>
      <xdr:col>15</xdr:col>
      <xdr:colOff>228600</xdr:colOff>
      <xdr:row>45</xdr:row>
      <xdr:rowOff>13992</xdr:rowOff>
    </xdr:to>
    <xdr:pic>
      <xdr:nvPicPr>
        <xdr:cNvPr id="38913" name="Picture 1" descr="C:\Documents and Settings\Chris Albright\Desktop\Add-Ins.gif"/>
        <xdr:cNvPicPr>
          <a:picLocks noChangeAspect="1" noChangeArrowheads="1"/>
        </xdr:cNvPicPr>
      </xdr:nvPicPr>
      <xdr:blipFill>
        <a:blip xmlns:r="http://schemas.openxmlformats.org/officeDocument/2006/relationships" r:embed="rId1" cstate="print"/>
        <a:srcRect/>
        <a:stretch>
          <a:fillRect/>
        </a:stretch>
      </xdr:blipFill>
      <xdr:spPr bwMode="auto">
        <a:xfrm>
          <a:off x="6705600" y="5905500"/>
          <a:ext cx="3257550" cy="2680992"/>
        </a:xfrm>
        <a:prstGeom prst="rect">
          <a:avLst/>
        </a:prstGeom>
        <a:noFill/>
      </xdr:spPr>
    </xdr:pic>
    <xdr:clientData/>
  </xdr:twoCellAnchor>
  <xdr:twoCellAnchor>
    <xdr:from>
      <xdr:col>0</xdr:col>
      <xdr:colOff>0</xdr:colOff>
      <xdr:row>45</xdr:row>
      <xdr:rowOff>0</xdr:rowOff>
    </xdr:from>
    <xdr:to>
      <xdr:col>17</xdr:col>
      <xdr:colOff>514349</xdr:colOff>
      <xdr:row>47</xdr:row>
      <xdr:rowOff>161925</xdr:rowOff>
    </xdr:to>
    <xdr:sp macro="" textlink="">
      <xdr:nvSpPr>
        <xdr:cNvPr id="5" name="Rounded Rectangle 4">
          <a:hlinkClick xmlns:r="http://schemas.openxmlformats.org/officeDocument/2006/relationships" r:id="rId2"/>
        </xdr:cNvPr>
        <xdr:cNvSpPr/>
      </xdr:nvSpPr>
      <xdr:spPr>
        <a:xfrm>
          <a:off x="0" y="8572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0</xdr:colOff>
      <xdr:row>1</xdr:row>
      <xdr:rowOff>190499</xdr:rowOff>
    </xdr:from>
    <xdr:to>
      <xdr:col>10</xdr:col>
      <xdr:colOff>28575</xdr:colOff>
      <xdr:row>32</xdr:row>
      <xdr:rowOff>133350</xdr:rowOff>
    </xdr:to>
    <xdr:sp macro="" textlink="">
      <xdr:nvSpPr>
        <xdr:cNvPr id="4" name="TextBox 3"/>
        <xdr:cNvSpPr txBox="1"/>
      </xdr:nvSpPr>
      <xdr:spPr>
        <a:xfrm>
          <a:off x="609600" y="380999"/>
          <a:ext cx="5514975" cy="5848351"/>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Companies often have investment opportunities where they pay initially and then get returns in the future. It is easy to show that the NPV of such an investment </a:t>
          </a:r>
          <a:r>
            <a:rPr lang="en-US" sz="1100" i="1"/>
            <a:t>decreases</a:t>
          </a:r>
          <a:r>
            <a:rPr lang="en-US" sz="1100"/>
            <a:t> as the discount rate </a:t>
          </a:r>
          <a:r>
            <a:rPr lang="en-US" sz="1100" i="1"/>
            <a:t>increases</a:t>
          </a:r>
          <a:r>
            <a:rPr lang="en-US" sz="1100"/>
            <a:t>. In fact, for large enough discount rates, the NPV will typically become negative, meaning that the future returns are not enough to offset the initial cost. The discount rate at which NPV changes from positive to negative is called the internal rate of return, or IRR. Specifically, the IRR is the discount rate at which NPV equals 0. </a:t>
          </a:r>
        </a:p>
        <a:p>
          <a:endParaRPr lang="en-US" sz="1100"/>
        </a:p>
        <a:p>
          <a:r>
            <a:rPr lang="en-US" sz="1100"/>
            <a:t>Companies are interested in IRR for the following reason. Typically, they have a "hurdle rate" that they use to discount potential investments. If the NPV of an investment is positive, discounted at the hurdle rate, it is worth pursuing. If it is negative, it is not worth pursuing. Stated equivalently, the investment is worth pursuing only if its IRR is greater than the company’s hurdle rate.
Fortunately, Excel has an IRR function that calculates an investment’s IRR. Otherwise, this would be a difficult calculation. As with the NPV function, we assume the investment is structured so that there is an initial cash payment at the beginning of year 1 and then regular cash returns at the ends of years 1, 2, and so on.
To use the IRR function:
Enter the formula </a:t>
          </a:r>
          <a:r>
            <a:rPr lang="en-US" sz="1100" b="1"/>
            <a:t>=IRR(</a:t>
          </a:r>
          <a:r>
            <a:rPr lang="en-US" sz="1100" b="1" i="1"/>
            <a:t>cashstream</a:t>
          </a:r>
          <a:r>
            <a:rPr lang="en-US" sz="1100" b="1"/>
            <a:t>,</a:t>
          </a:r>
          <a:r>
            <a:rPr lang="en-US" sz="1100" b="1" i="1"/>
            <a:t>rateguess</a:t>
          </a:r>
          <a:r>
            <a:rPr lang="en-US" sz="1100" b="1"/>
            <a:t>)</a:t>
          </a:r>
          <a:r>
            <a:rPr lang="en-US" sz="1100"/>
            <a:t>, where </a:t>
          </a:r>
          <a:r>
            <a:rPr lang="en-US" sz="1100" i="1"/>
            <a:t>cashstream</a:t>
          </a:r>
          <a:r>
            <a:rPr lang="en-US" sz="1100"/>
            <a:t> is a stream of cash flows, where the first (the initial payment) should be negative, and </a:t>
          </a:r>
          <a:r>
            <a:rPr lang="en-US" sz="1100" i="1"/>
            <a:t>rateguess</a:t>
          </a:r>
          <a:r>
            <a:rPr lang="en-US" sz="1100"/>
            <a:t> is an initial guess for the IRR.
This seems strange. Why should you have to guess at the answer? It is because Excel calculates the IRR iteratively, starting with your guess. Your actual guess shouldn’t make any difference in the final answer except in unusual cases.
Try it! Find the IRR for the following investment, using an initial guess of 15%. What does this IRR say about the attractiveness of the investment? (Scroll to the right to see the answer.)</a:t>
          </a:r>
        </a:p>
        <a:p>
          <a:endParaRPr lang="en-US" sz="1100"/>
        </a:p>
        <a:p>
          <a:r>
            <a:rPr lang="en-US" sz="1100"/>
            <a:t>By the way, I mentioned that there is an XNPV function (in the Analysis Toolpak) for cash flows that don't occur on regularly spaced dates. There is also an XIRR function. Look it up!</a:t>
          </a:r>
        </a:p>
      </xdr:txBody>
    </xdr:sp>
    <xdr:clientData/>
  </xdr:twoCellAnchor>
  <xdr:twoCellAnchor>
    <xdr:from>
      <xdr:col>23</xdr:col>
      <xdr:colOff>3175</xdr:colOff>
      <xdr:row>7</xdr:row>
      <xdr:rowOff>0</xdr:rowOff>
    </xdr:from>
    <xdr:to>
      <xdr:col>27</xdr:col>
      <xdr:colOff>582295</xdr:colOff>
      <xdr:row>9</xdr:row>
      <xdr:rowOff>135890</xdr:rowOff>
    </xdr:to>
    <xdr:sp macro="" textlink="">
      <xdr:nvSpPr>
        <xdr:cNvPr id="5" name="TextBox 4"/>
        <xdr:cNvSpPr txBox="1"/>
      </xdr:nvSpPr>
      <xdr:spPr>
        <a:xfrm>
          <a:off x="14185900" y="1333500"/>
          <a:ext cx="3017520" cy="51689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The company will find this investment attractive only if its hurdle rate is below 19.81%.</a:t>
          </a:r>
        </a:p>
      </xdr:txBody>
    </xdr:sp>
    <xdr:clientData/>
  </xdr:twoCellAnchor>
  <xdr:twoCellAnchor>
    <xdr:from>
      <xdr:col>0</xdr:col>
      <xdr:colOff>0</xdr:colOff>
      <xdr:row>34</xdr:row>
      <xdr:rowOff>0</xdr:rowOff>
    </xdr:from>
    <xdr:to>
      <xdr:col>18</xdr:col>
      <xdr:colOff>361949</xdr:colOff>
      <xdr:row>36</xdr:row>
      <xdr:rowOff>161925</xdr:rowOff>
    </xdr:to>
    <xdr:sp macro="" textlink="">
      <xdr:nvSpPr>
        <xdr:cNvPr id="6" name="Rounded Rectangle 5">
          <a:hlinkClick xmlns:r="http://schemas.openxmlformats.org/officeDocument/2006/relationships" r:id="rId1"/>
        </xdr:cNvPr>
        <xdr:cNvSpPr/>
      </xdr:nvSpPr>
      <xdr:spPr>
        <a:xfrm>
          <a:off x="0" y="647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10</xdr:row>
      <xdr:rowOff>38099</xdr:rowOff>
    </xdr:to>
    <xdr:sp macro="" textlink="">
      <xdr:nvSpPr>
        <xdr:cNvPr id="2" name="TextBox 1"/>
        <xdr:cNvSpPr txBox="1"/>
      </xdr:nvSpPr>
      <xdr:spPr>
        <a:xfrm>
          <a:off x="609600" y="381000"/>
          <a:ext cx="5483225" cy="156209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 have heard an Excel expert make the claim that the VLOOKUP function, discussed earlier, is the most useful Excel function of all. Whether or not you believe this claim, the VLOOKUP and HLOOKUP functions are just two of some very useful </a:t>
          </a:r>
          <a:r>
            <a:rPr lang="en-US" sz="1100" i="1">
              <a:solidFill>
                <a:schemeClr val="dk1"/>
              </a:solidFill>
              <a:latin typeface="+mn-lt"/>
              <a:ea typeface="+mn-ea"/>
              <a:cs typeface="+mn-cs"/>
            </a:rPr>
            <a:t>lookup </a:t>
          </a:r>
          <a:r>
            <a:rPr lang="en-US" sz="1100" i="0">
              <a:solidFill>
                <a:schemeClr val="dk1"/>
              </a:solidFill>
              <a:latin typeface="+mn-lt"/>
              <a:ea typeface="+mn-ea"/>
              <a:cs typeface="+mn-cs"/>
            </a:rPr>
            <a:t>and </a:t>
          </a:r>
          <a:r>
            <a:rPr lang="en-US" sz="1100" i="1">
              <a:solidFill>
                <a:schemeClr val="dk1"/>
              </a:solidFill>
              <a:latin typeface="+mn-lt"/>
              <a:ea typeface="+mn-ea"/>
              <a:cs typeface="+mn-cs"/>
            </a:rPr>
            <a:t>reference</a:t>
          </a:r>
          <a:r>
            <a:rPr lang="en-US" sz="1100">
              <a:solidFill>
                <a:schemeClr val="dk1"/>
              </a:solidFill>
              <a:latin typeface="+mn-lt"/>
              <a:ea typeface="+mn-ea"/>
              <a:cs typeface="+mn-cs"/>
            </a:rPr>
            <a:t> functions in Excel’s arsenal. If you click on the </a:t>
          </a:r>
          <a:r>
            <a:rPr lang="en-US" sz="1100" i="1">
              <a:solidFill>
                <a:schemeClr val="dk1"/>
              </a:solidFill>
              <a:latin typeface="+mn-lt"/>
              <a:ea typeface="+mn-ea"/>
              <a:cs typeface="+mn-cs"/>
            </a:rPr>
            <a:t>f</a:t>
          </a:r>
          <a:r>
            <a:rPr lang="en-US" sz="1100" i="1" baseline="-25000">
              <a:solidFill>
                <a:schemeClr val="dk1"/>
              </a:solidFill>
              <a:latin typeface="+mn-lt"/>
              <a:ea typeface="+mn-ea"/>
              <a:cs typeface="+mn-cs"/>
            </a:rPr>
            <a:t>x</a:t>
          </a:r>
          <a:r>
            <a:rPr lang="en-US" sz="1100">
              <a:solidFill>
                <a:schemeClr val="dk1"/>
              </a:solidFill>
              <a:latin typeface="+mn-lt"/>
              <a:ea typeface="+mn-ea"/>
              <a:cs typeface="+mn-cs"/>
            </a:rPr>
            <a:t> button for online help on Excel functions, you will see a Lookup and Reference category of functions that includes VLOOKUP, HLOOKUP, and several others. I will illustrate a few of these others here, specifically INDEX, MATCH, and</a:t>
          </a:r>
          <a:r>
            <a:rPr lang="en-US" sz="1100" baseline="0">
              <a:solidFill>
                <a:schemeClr val="dk1"/>
              </a:solidFill>
              <a:latin typeface="+mn-lt"/>
              <a:ea typeface="+mn-ea"/>
              <a:cs typeface="+mn-cs"/>
            </a:rPr>
            <a:t> OFFSET</a:t>
          </a:r>
          <a:r>
            <a:rPr lang="en-US" sz="1100">
              <a:solidFill>
                <a:schemeClr val="dk1"/>
              </a:solidFill>
              <a:latin typeface="+mn-lt"/>
              <a:ea typeface="+mn-ea"/>
              <a:cs typeface="+mn-cs"/>
            </a:rPr>
            <a:t>. Although they are arguably not as useful as VLOOKUP, they can definitely come in handy in certain situations.</a:t>
          </a:r>
        </a:p>
      </xdr:txBody>
    </xdr:sp>
    <xdr:clientData/>
  </xdr:twoCellAnchor>
  <xdr:twoCellAnchor>
    <xdr:from>
      <xdr:col>0</xdr:col>
      <xdr:colOff>0</xdr:colOff>
      <xdr:row>13</xdr:row>
      <xdr:rowOff>0</xdr:rowOff>
    </xdr:from>
    <xdr:to>
      <xdr:col>18</xdr:col>
      <xdr:colOff>523874</xdr:colOff>
      <xdr:row>15</xdr:row>
      <xdr:rowOff>161925</xdr:rowOff>
    </xdr:to>
    <xdr:sp macro="" textlink="">
      <xdr:nvSpPr>
        <xdr:cNvPr id="3" name="Rounded Rectangle 2">
          <a:hlinkClick xmlns:r="http://schemas.openxmlformats.org/officeDocument/2006/relationships" r:id="rId1"/>
        </xdr:cNvPr>
        <xdr:cNvSpPr/>
      </xdr:nvSpPr>
      <xdr:spPr>
        <a:xfrm>
          <a:off x="0" y="2476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24</xdr:row>
      <xdr:rowOff>114299</xdr:rowOff>
    </xdr:to>
    <xdr:sp macro="" textlink="">
      <xdr:nvSpPr>
        <xdr:cNvPr id="2" name="TextBox 1"/>
        <xdr:cNvSpPr txBox="1"/>
      </xdr:nvSpPr>
      <xdr:spPr>
        <a:xfrm>
          <a:off x="609600" y="381000"/>
          <a:ext cx="5483225" cy="4305299"/>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INDEX function is useful for finding the value in a particular cell of a rectangular range. You access this value by the </a:t>
          </a:r>
          <a:r>
            <a:rPr lang="en-US" sz="1100" i="1">
              <a:solidFill>
                <a:schemeClr val="dk1"/>
              </a:solidFill>
              <a:latin typeface="+mn-lt"/>
              <a:ea typeface="+mn-ea"/>
              <a:cs typeface="+mn-cs"/>
            </a:rPr>
            <a:t>indexes</a:t>
          </a:r>
          <a:r>
            <a:rPr lang="en-US" sz="1100">
              <a:solidFill>
                <a:schemeClr val="dk1"/>
              </a:solidFill>
              <a:latin typeface="+mn-lt"/>
              <a:ea typeface="+mn-ea"/>
              <a:cs typeface="+mn-cs"/>
            </a:rPr>
            <a:t> of the cell you want. Specifically, you specify a row index and a column index. For example, if the range has 10 rows and 20 columns, the index 4,8 indicates the 4th row  and 8th</a:t>
          </a:r>
          <a:r>
            <a:rPr lang="en-US" sz="1100" baseline="0">
              <a:solidFill>
                <a:schemeClr val="dk1"/>
              </a:solidFill>
              <a:latin typeface="+mn-lt"/>
              <a:ea typeface="+mn-ea"/>
              <a:cs typeface="+mn-cs"/>
            </a:rPr>
            <a:t> </a:t>
          </a:r>
          <a:r>
            <a:rPr lang="en-US" sz="1100">
              <a:solidFill>
                <a:schemeClr val="dk1"/>
              </a:solidFill>
              <a:latin typeface="+mn-lt"/>
              <a:ea typeface="+mn-ea"/>
              <a:cs typeface="+mn-cs"/>
            </a:rPr>
            <a:t>column of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INDEX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=INDEX(</a:t>
          </a:r>
          <a:r>
            <a:rPr lang="en-US" sz="1100" b="1" i="1">
              <a:solidFill>
                <a:schemeClr val="dk1"/>
              </a:solidFill>
              <a:latin typeface="+mn-lt"/>
              <a:ea typeface="+mn-ea"/>
              <a:cs typeface="+mn-cs"/>
            </a:rPr>
            <a:t>range</a:t>
          </a:r>
          <a:r>
            <a:rPr lang="en-US" sz="1100" b="1">
              <a:solidFill>
                <a:schemeClr val="dk1"/>
              </a:solidFill>
              <a:latin typeface="+mn-lt"/>
              <a:ea typeface="+mn-ea"/>
              <a:cs typeface="+mn-cs"/>
            </a:rPr>
            <a:t>,</a:t>
          </a:r>
          <a:r>
            <a:rPr lang="en-US" sz="1100" b="1" i="1">
              <a:solidFill>
                <a:schemeClr val="dk1"/>
              </a:solidFill>
              <a:latin typeface="+mn-lt"/>
              <a:ea typeface="+mn-ea"/>
              <a:cs typeface="+mn-cs"/>
            </a:rPr>
            <a:t>r_index</a:t>
          </a:r>
          <a:r>
            <a:rPr lang="en-US" sz="1100" b="1">
              <a:solidFill>
                <a:schemeClr val="dk1"/>
              </a:solidFill>
              <a:latin typeface="+mn-lt"/>
              <a:ea typeface="+mn-ea"/>
              <a:cs typeface="+mn-cs"/>
            </a:rPr>
            <a:t>,</a:t>
          </a:r>
          <a:r>
            <a:rPr lang="en-US" sz="1100" b="1" i="1">
              <a:solidFill>
                <a:schemeClr val="dk1"/>
              </a:solidFill>
              <a:latin typeface="+mn-lt"/>
              <a:ea typeface="+mn-ea"/>
              <a:cs typeface="+mn-cs"/>
            </a:rPr>
            <a:t>c_index</a:t>
          </a:r>
          <a:r>
            <a:rPr lang="en-US" sz="1100" b="1">
              <a:solidFill>
                <a:schemeClr val="dk1"/>
              </a:solidFill>
              <a:latin typeface="+mn-lt"/>
              <a:ea typeface="+mn-ea"/>
              <a:cs typeface="+mn-cs"/>
            </a:rPr>
            <a:t>)</a:t>
          </a:r>
          <a:r>
            <a:rPr lang="en-US" sz="1100">
              <a:solidFill>
                <a:schemeClr val="dk1"/>
              </a:solidFill>
              <a:latin typeface="+mn-lt"/>
              <a:ea typeface="+mn-ea"/>
              <a:cs typeface="+mn-cs"/>
            </a:rPr>
            <a:t>, where </a:t>
          </a:r>
          <a:r>
            <a:rPr lang="en-US" sz="1100" i="1">
              <a:solidFill>
                <a:schemeClr val="dk1"/>
              </a:solidFill>
              <a:latin typeface="+mn-lt"/>
              <a:ea typeface="+mn-ea"/>
              <a:cs typeface="+mn-cs"/>
            </a:rPr>
            <a:t>r_index </a:t>
          </a:r>
          <a:r>
            <a:rPr lang="en-US" sz="1100">
              <a:solidFill>
                <a:schemeClr val="dk1"/>
              </a:solidFill>
              <a:latin typeface="+mn-lt"/>
              <a:ea typeface="+mn-ea"/>
              <a:cs typeface="+mn-cs"/>
            </a:rPr>
            <a:t>is an integer (for row) and </a:t>
          </a:r>
          <a:r>
            <a:rPr lang="en-US" sz="1100" i="1">
              <a:solidFill>
                <a:schemeClr val="dk1"/>
              </a:solidFill>
              <a:latin typeface="+mn-lt"/>
              <a:ea typeface="+mn-ea"/>
              <a:cs typeface="+mn-cs"/>
            </a:rPr>
            <a:t>c_index</a:t>
          </a:r>
          <a:r>
            <a:rPr lang="en-US" sz="1100">
              <a:solidFill>
                <a:schemeClr val="dk1"/>
              </a:solidFill>
              <a:latin typeface="+mn-lt"/>
              <a:ea typeface="+mn-ea"/>
              <a:cs typeface="+mn-cs"/>
            </a:rPr>
            <a:t> is an integer (for column).</a:t>
          </a:r>
        </a:p>
        <a:p>
          <a:endParaRPr lang="en-US" sz="1100">
            <a:solidFill>
              <a:schemeClr val="dk1"/>
            </a:solidFill>
            <a:latin typeface="+mn-lt"/>
            <a:ea typeface="+mn-ea"/>
            <a:cs typeface="+mn-cs"/>
          </a:endParaRPr>
        </a:p>
        <a:p>
          <a:r>
            <a:rPr lang="en-US" sz="1100">
              <a:solidFill>
                <a:schemeClr val="dk1"/>
              </a:solidFill>
              <a:latin typeface="+mn-lt"/>
              <a:ea typeface="+mn-ea"/>
              <a:cs typeface="+mn-cs"/>
            </a:rPr>
            <a:t>For example, the formula =INDEX(D11:F20,4,2) refers to the value in cell E14, the cell in the 4th row and 2nd column of the range.</a:t>
          </a:r>
        </a:p>
        <a:p>
          <a:endParaRPr lang="en-US" sz="1100">
            <a:solidFill>
              <a:schemeClr val="dk1"/>
            </a:solidFill>
            <a:latin typeface="+mn-lt"/>
            <a:ea typeface="+mn-ea"/>
            <a:cs typeface="+mn-cs"/>
          </a:endParaRPr>
        </a:p>
        <a:p>
          <a:r>
            <a:rPr lang="en-US" sz="1100">
              <a:solidFill>
                <a:schemeClr val="dk1"/>
              </a:solidFill>
              <a:latin typeface="+mn-lt"/>
              <a:ea typeface="+mn-ea"/>
              <a:cs typeface="+mn-cs"/>
            </a:rPr>
            <a:t>If </a:t>
          </a:r>
          <a:r>
            <a:rPr lang="en-US" sz="1100" i="1">
              <a:solidFill>
                <a:schemeClr val="dk1"/>
              </a:solidFill>
              <a:latin typeface="+mn-lt"/>
              <a:ea typeface="+mn-ea"/>
              <a:cs typeface="+mn-cs"/>
            </a:rPr>
            <a:t>range </a:t>
          </a:r>
          <a:r>
            <a:rPr lang="en-US" sz="1100">
              <a:solidFill>
                <a:schemeClr val="dk1"/>
              </a:solidFill>
              <a:latin typeface="+mn-lt"/>
              <a:ea typeface="+mn-ea"/>
              <a:cs typeface="+mn-cs"/>
            </a:rPr>
            <a:t>is a single-column range, then the </a:t>
          </a:r>
          <a:r>
            <a:rPr lang="en-US" sz="1100" i="1">
              <a:solidFill>
                <a:schemeClr val="dk1"/>
              </a:solidFill>
              <a:latin typeface="+mn-lt"/>
              <a:ea typeface="+mn-ea"/>
              <a:cs typeface="+mn-cs"/>
            </a:rPr>
            <a:t>c_index</a:t>
          </a:r>
          <a:r>
            <a:rPr lang="en-US" sz="1100">
              <a:solidFill>
                <a:schemeClr val="dk1"/>
              </a:solidFill>
              <a:latin typeface="+mn-lt"/>
              <a:ea typeface="+mn-ea"/>
              <a:cs typeface="+mn-cs"/>
            </a:rPr>
            <a:t> argument can be omitted. In that case, =INDEX(</a:t>
          </a:r>
          <a:r>
            <a:rPr lang="en-US" sz="1100" i="1">
              <a:solidFill>
                <a:schemeClr val="dk1"/>
              </a:solidFill>
              <a:latin typeface="+mn-lt"/>
              <a:ea typeface="+mn-ea"/>
              <a:cs typeface="+mn-cs"/>
            </a:rPr>
            <a:t>range</a:t>
          </a:r>
          <a:r>
            <a:rPr lang="en-US" sz="1100">
              <a:solidFill>
                <a:schemeClr val="dk1"/>
              </a:solidFill>
              <a:latin typeface="+mn-lt"/>
              <a:ea typeface="+mn-ea"/>
              <a:cs typeface="+mn-cs"/>
            </a:rPr>
            <a:t>,</a:t>
          </a:r>
          <a:r>
            <a:rPr lang="en-US" sz="1100" i="1">
              <a:solidFill>
                <a:schemeClr val="dk1"/>
              </a:solidFill>
              <a:latin typeface="+mn-lt"/>
              <a:ea typeface="+mn-ea"/>
              <a:cs typeface="+mn-cs"/>
            </a:rPr>
            <a:t>r_index</a:t>
          </a:r>
          <a:r>
            <a:rPr lang="en-US" sz="1100">
              <a:solidFill>
                <a:schemeClr val="dk1"/>
              </a:solidFill>
              <a:latin typeface="+mn-lt"/>
              <a:ea typeface="+mn-ea"/>
              <a:cs typeface="+mn-cs"/>
            </a:rPr>
            <a:t>) returns the value in row </a:t>
          </a:r>
          <a:r>
            <a:rPr lang="en-US" sz="1100" i="1">
              <a:solidFill>
                <a:schemeClr val="dk1"/>
              </a:solidFill>
              <a:latin typeface="+mn-lt"/>
              <a:ea typeface="+mn-ea"/>
              <a:cs typeface="+mn-cs"/>
            </a:rPr>
            <a:t>r_index </a:t>
          </a:r>
          <a:r>
            <a:rPr lang="en-US" sz="1100">
              <a:solidFill>
                <a:schemeClr val="dk1"/>
              </a:solidFill>
              <a:latin typeface="+mn-lt"/>
              <a:ea typeface="+mn-ea"/>
              <a:cs typeface="+mn-cs"/>
            </a:rPr>
            <a:t>of the range. For example, the formula =INDEX(A11:A20,3) refers to the value in cell A13, the 3rd cell in the range. </a:t>
          </a:r>
        </a:p>
        <a:p>
          <a:endParaRPr lang="en-US" sz="1100">
            <a:solidFill>
              <a:schemeClr val="dk1"/>
            </a:solidFill>
            <a:latin typeface="+mn-lt"/>
            <a:ea typeface="+mn-ea"/>
            <a:cs typeface="+mn-cs"/>
          </a:endParaRPr>
        </a:p>
        <a:p>
          <a:r>
            <a:rPr lang="en-US" sz="1100">
              <a:solidFill>
                <a:schemeClr val="dk1"/>
              </a:solidFill>
              <a:latin typeface="+mn-lt"/>
              <a:ea typeface="+mn-ea"/>
              <a:cs typeface="+mn-cs"/>
            </a:rPr>
            <a:t>Similarly, if </a:t>
          </a:r>
          <a:r>
            <a:rPr lang="en-US" sz="1100" i="1">
              <a:solidFill>
                <a:schemeClr val="dk1"/>
              </a:solidFill>
              <a:latin typeface="+mn-lt"/>
              <a:ea typeface="+mn-ea"/>
              <a:cs typeface="+mn-cs"/>
            </a:rPr>
            <a:t>range</a:t>
          </a:r>
          <a:r>
            <a:rPr lang="en-US" sz="1100">
              <a:solidFill>
                <a:schemeClr val="dk1"/>
              </a:solidFill>
              <a:latin typeface="+mn-lt"/>
              <a:ea typeface="+mn-ea"/>
              <a:cs typeface="+mn-cs"/>
            </a:rPr>
            <a:t> is a single-row range, only </a:t>
          </a:r>
          <a:r>
            <a:rPr lang="en-US" sz="1100" i="1">
              <a:solidFill>
                <a:schemeClr val="dk1"/>
              </a:solidFill>
              <a:latin typeface="+mn-lt"/>
              <a:ea typeface="+mn-ea"/>
              <a:cs typeface="+mn-cs"/>
            </a:rPr>
            <a:t>c_index</a:t>
          </a:r>
          <a:r>
            <a:rPr lang="en-US" sz="1100">
              <a:solidFill>
                <a:schemeClr val="dk1"/>
              </a:solidFill>
              <a:latin typeface="+mn-lt"/>
              <a:ea typeface="+mn-ea"/>
              <a:cs typeface="+mn-cs"/>
            </a:rPr>
            <a:t> needs to be included. For example, the formula =INDEX(B10:E10,3) refers to the value in cell D10, the 3rd cell in the range.</a:t>
          </a:r>
        </a:p>
        <a:p>
          <a:endParaRPr lang="en-US" sz="1100">
            <a:solidFill>
              <a:schemeClr val="dk1"/>
            </a:solidFill>
            <a:latin typeface="+mn-lt"/>
            <a:ea typeface="+mn-ea"/>
            <a:cs typeface="+mn-cs"/>
          </a:endParaRPr>
        </a:p>
        <a:p>
          <a:r>
            <a:rPr lang="en-US" sz="1100" b="0">
              <a:solidFill>
                <a:schemeClr val="dk1"/>
              </a:solidFill>
              <a:latin typeface="+mn-lt"/>
              <a:ea typeface="+mn-ea"/>
              <a:cs typeface="+mn-cs"/>
            </a:rPr>
            <a:t>Try it! Find the unit shipping cost from Plant2 to City3 with a formula in cell M8. Then enter a formula in cell M12 that finds the unit shipping cost from the plant to the city specified in cells M10 and M11. This formula should respond appropriately to whatever plant and city indexes are entered in cells M10 and M11. (Scroll to the right for the answers.)</a:t>
          </a:r>
        </a:p>
      </xdr:txBody>
    </xdr:sp>
    <xdr:clientData/>
  </xdr:twoCellAnchor>
  <xdr:twoCellAnchor>
    <xdr:from>
      <xdr:col>0</xdr:col>
      <xdr:colOff>0</xdr:colOff>
      <xdr:row>28</xdr:row>
      <xdr:rowOff>0</xdr:rowOff>
    </xdr:from>
    <xdr:to>
      <xdr:col>16</xdr:col>
      <xdr:colOff>266699</xdr:colOff>
      <xdr:row>30</xdr:row>
      <xdr:rowOff>161925</xdr:rowOff>
    </xdr:to>
    <xdr:sp macro="" textlink="">
      <xdr:nvSpPr>
        <xdr:cNvPr id="3" name="Rounded Rectangle 2">
          <a:hlinkClick xmlns:r="http://schemas.openxmlformats.org/officeDocument/2006/relationships" r:id="rId1"/>
        </xdr:cNvPr>
        <xdr:cNvSpPr/>
      </xdr:nvSpPr>
      <xdr:spPr>
        <a:xfrm>
          <a:off x="0" y="5334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29</xdr:row>
      <xdr:rowOff>47625</xdr:rowOff>
    </xdr:to>
    <xdr:sp macro="" textlink="">
      <xdr:nvSpPr>
        <xdr:cNvPr id="2" name="TextBox 1"/>
        <xdr:cNvSpPr txBox="1"/>
      </xdr:nvSpPr>
      <xdr:spPr>
        <a:xfrm>
          <a:off x="609600" y="381000"/>
          <a:ext cx="5483225" cy="51911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MATCH function is handy for finding a cell in a range that matches a given value. It is often used in the following situation. Suppose you have decision variable such as order quantity that needs to be chosen to maximize profit. You enter some formulas that link order quantity to profit. Then you create a data table that finds the profit for a number of possible order quantities. The MATCH function lets you locate the cell in the data table with the largest profit.</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MATCH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=MATCH(</a:t>
          </a:r>
          <a:r>
            <a:rPr lang="en-US" sz="1100" b="1" i="1">
              <a:solidFill>
                <a:schemeClr val="dk1"/>
              </a:solidFill>
              <a:latin typeface="+mn-lt"/>
              <a:ea typeface="+mn-ea"/>
              <a:cs typeface="+mn-cs"/>
            </a:rPr>
            <a:t>value</a:t>
          </a:r>
          <a:r>
            <a:rPr lang="en-US" sz="1100" b="1">
              <a:solidFill>
                <a:schemeClr val="dk1"/>
              </a:solidFill>
              <a:latin typeface="+mn-lt"/>
              <a:ea typeface="+mn-ea"/>
              <a:cs typeface="+mn-cs"/>
            </a:rPr>
            <a:t>,</a:t>
          </a:r>
          <a:r>
            <a:rPr lang="en-US" sz="1100" b="1" i="1">
              <a:solidFill>
                <a:schemeClr val="dk1"/>
              </a:solidFill>
              <a:latin typeface="+mn-lt"/>
              <a:ea typeface="+mn-ea"/>
              <a:cs typeface="+mn-cs"/>
            </a:rPr>
            <a:t>range</a:t>
          </a:r>
          <a:r>
            <a:rPr lang="en-US" sz="1100" b="1">
              <a:solidFill>
                <a:schemeClr val="dk1"/>
              </a:solidFill>
              <a:latin typeface="+mn-lt"/>
              <a:ea typeface="+mn-ea"/>
              <a:cs typeface="+mn-cs"/>
            </a:rPr>
            <a:t>,0)</a:t>
          </a:r>
          <a:r>
            <a:rPr lang="en-US" sz="1100">
              <a:solidFill>
                <a:schemeClr val="dk1"/>
              </a:solidFill>
              <a:latin typeface="+mn-lt"/>
              <a:ea typeface="+mn-ea"/>
              <a:cs typeface="+mn-cs"/>
            </a:rPr>
            <a:t>. This returns the index of the cell in </a:t>
          </a:r>
          <a:r>
            <a:rPr lang="en-US" sz="1100" i="1">
              <a:solidFill>
                <a:schemeClr val="dk1"/>
              </a:solidFill>
              <a:latin typeface="+mn-lt"/>
              <a:ea typeface="+mn-ea"/>
              <a:cs typeface="+mn-cs"/>
            </a:rPr>
            <a:t>range</a:t>
          </a:r>
          <a:r>
            <a:rPr lang="en-US" sz="1100">
              <a:solidFill>
                <a:schemeClr val="dk1"/>
              </a:solidFill>
              <a:latin typeface="+mn-lt"/>
              <a:ea typeface="+mn-ea"/>
              <a:cs typeface="+mn-cs"/>
            </a:rPr>
            <a:t> that matches </a:t>
          </a:r>
          <a:r>
            <a:rPr lang="en-US" sz="1100" i="1">
              <a:solidFill>
                <a:schemeClr val="dk1"/>
              </a:solidFill>
              <a:latin typeface="+mn-lt"/>
              <a:ea typeface="+mn-ea"/>
              <a:cs typeface="+mn-cs"/>
            </a:rPr>
            <a:t>value</a:t>
          </a:r>
          <a:r>
            <a:rPr lang="en-US" sz="1100">
              <a:solidFill>
                <a:schemeClr val="dk1"/>
              </a:solidFill>
              <a:latin typeface="+mn-lt"/>
              <a:ea typeface="+mn-ea"/>
              <a:cs typeface="+mn-cs"/>
            </a:rPr>
            <a:t>. For example, if the match occurs in the 3rd cell of the range, this returns 3. </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last argument, 0, indicates that we want an </a:t>
          </a:r>
          <a:r>
            <a:rPr lang="en-US" sz="1100" i="1">
              <a:solidFill>
                <a:schemeClr val="dk1"/>
              </a:solidFill>
              <a:latin typeface="+mn-lt"/>
              <a:ea typeface="+mn-ea"/>
              <a:cs typeface="+mn-cs"/>
            </a:rPr>
            <a:t>exact </a:t>
          </a:r>
          <a:r>
            <a:rPr lang="en-US" sz="1100">
              <a:solidFill>
                <a:schemeClr val="dk1"/>
              </a:solidFill>
              <a:latin typeface="+mn-lt"/>
              <a:ea typeface="+mn-ea"/>
              <a:cs typeface="+mn-cs"/>
            </a:rPr>
            <a:t>match. If there is no exact match, the formula returns an error. The MATCH function can also look for an inexact match by using a +1 or -1 for the 3rd argument. You can look up the details in online help.</a:t>
          </a:r>
        </a:p>
        <a:p>
          <a:endParaRPr lang="en-US" sz="1100">
            <a:solidFill>
              <a:schemeClr val="dk1"/>
            </a:solidFill>
            <a:latin typeface="+mn-lt"/>
            <a:ea typeface="+mn-ea"/>
            <a:cs typeface="+mn-cs"/>
          </a:endParaRPr>
        </a:p>
        <a:p>
          <a:r>
            <a:rPr lang="en-US" sz="1100">
              <a:solidFill>
                <a:schemeClr val="dk1"/>
              </a:solidFill>
              <a:latin typeface="+mn-lt"/>
              <a:ea typeface="+mn-ea"/>
              <a:cs typeface="+mn-cs"/>
            </a:rPr>
            <a:t>The example to the right indicates how MATCH can be used in conjunction with INDEX. Imagine that a profit model has led to the table shown, where each order quantity listed leads to the corresponding profit. For this small example, it is obvious that the largest profit is $5,640, which corresponds to an order quantity of 300. However, if inputs (not shown) that drive the profit model change, the best order quantity and the corresponding profit could change. We want formulas in cells M11 and M12 to show the best profit and best order quantity regardless of where they appear in the table. </a:t>
          </a:r>
        </a:p>
        <a:p>
          <a:endParaRPr lang="en-US" sz="1100" b="0">
            <a:solidFill>
              <a:schemeClr val="dk1"/>
            </a:solidFill>
            <a:latin typeface="+mn-lt"/>
            <a:ea typeface="+mn-ea"/>
            <a:cs typeface="+mn-cs"/>
          </a:endParaRPr>
        </a:p>
        <a:p>
          <a:r>
            <a:rPr lang="en-US" sz="1100">
              <a:solidFill>
                <a:schemeClr val="dk1"/>
              </a:solidFill>
              <a:latin typeface="+mn-lt"/>
              <a:ea typeface="+mn-ea"/>
              <a:cs typeface="+mn-cs"/>
            </a:rPr>
            <a:t>The formula in cell M12 is </a:t>
          </a:r>
          <a:r>
            <a:rPr lang="en-US" sz="1100" b="1">
              <a:solidFill>
                <a:schemeClr val="dk1"/>
              </a:solidFill>
              <a:latin typeface="+mn-lt"/>
              <a:ea typeface="+mn-ea"/>
              <a:cs typeface="+mn-cs"/>
            </a:rPr>
            <a:t>=INDEX(L5:L9,MATCH(M11,M5:M9,0))</a:t>
          </a:r>
          <a:r>
            <a:rPr lang="en-US" sz="1100">
              <a:solidFill>
                <a:schemeClr val="dk1"/>
              </a:solidFill>
              <a:latin typeface="+mn-lt"/>
              <a:ea typeface="+mn-ea"/>
              <a:cs typeface="+mn-cs"/>
            </a:rPr>
            <a:t>. The whole purpose of the MATCH function here is to provide the row index for the INDEX function. That is, we know the best order quantity is one of the values in the range L5:L9, and we need to know which one. So we find a match for the </a:t>
          </a:r>
          <a:r>
            <a:rPr lang="en-US" sz="1100" i="1">
              <a:solidFill>
                <a:schemeClr val="dk1"/>
              </a:solidFill>
              <a:latin typeface="+mn-lt"/>
              <a:ea typeface="+mn-ea"/>
              <a:cs typeface="+mn-cs"/>
            </a:rPr>
            <a:t>maximum </a:t>
          </a:r>
          <a:r>
            <a:rPr lang="en-US" sz="1100">
              <a:solidFill>
                <a:schemeClr val="dk1"/>
              </a:solidFill>
              <a:latin typeface="+mn-lt"/>
              <a:ea typeface="+mn-ea"/>
              <a:cs typeface="+mn-cs"/>
            </a:rPr>
            <a:t>profit to the profits in M5:M9. In this case, the maximum is the 3rd profit, so the formula is equivalent to =INDEX(L5:L9,3).</a:t>
          </a:r>
          <a:endParaRPr lang="en-US" sz="1100" b="0">
            <a:solidFill>
              <a:schemeClr val="dk1"/>
            </a:solidFill>
            <a:latin typeface="+mn-lt"/>
            <a:ea typeface="+mn-ea"/>
            <a:cs typeface="+mn-cs"/>
          </a:endParaRPr>
        </a:p>
      </xdr:txBody>
    </xdr:sp>
    <xdr:clientData/>
  </xdr:twoCellAnchor>
  <xdr:twoCellAnchor>
    <xdr:from>
      <xdr:col>1</xdr:col>
      <xdr:colOff>0</xdr:colOff>
      <xdr:row>30</xdr:row>
      <xdr:rowOff>0</xdr:rowOff>
    </xdr:from>
    <xdr:to>
      <xdr:col>9</xdr:col>
      <xdr:colOff>606425</xdr:colOff>
      <xdr:row>33</xdr:row>
      <xdr:rowOff>142875</xdr:rowOff>
    </xdr:to>
    <xdr:sp macro="" textlink="">
      <xdr:nvSpPr>
        <xdr:cNvPr id="3" name="TextBox 2"/>
        <xdr:cNvSpPr txBox="1"/>
      </xdr:nvSpPr>
      <xdr:spPr>
        <a:xfrm>
          <a:off x="609600" y="5715000"/>
          <a:ext cx="5483225" cy="7143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The table to the right shows the profit for each order quantity (along</a:t>
          </a:r>
          <a:r>
            <a:rPr lang="en-US" sz="1100" b="0" baseline="0">
              <a:solidFill>
                <a:schemeClr val="dk1"/>
              </a:solidFill>
              <a:latin typeface="+mn-lt"/>
              <a:ea typeface="+mn-ea"/>
              <a:cs typeface="+mn-cs"/>
            </a:rPr>
            <a:t> the side) </a:t>
          </a:r>
          <a:r>
            <a:rPr lang="en-US" sz="1100" b="0">
              <a:solidFill>
                <a:schemeClr val="dk1"/>
              </a:solidFill>
              <a:latin typeface="+mn-lt"/>
              <a:ea typeface="+mn-ea"/>
              <a:cs typeface="+mn-cs"/>
            </a:rPr>
            <a:t>and each unit stockout cost (along the top). Enter formulas in the range M39:P39 to find the best order quantity for each unit stockout cost. (Scroll to the right to see the answer.)</a:t>
          </a:r>
        </a:p>
      </xdr:txBody>
    </xdr:sp>
    <xdr:clientData/>
  </xdr:twoCellAnchor>
  <xdr:twoCellAnchor>
    <xdr:from>
      <xdr:col>0</xdr:col>
      <xdr:colOff>0</xdr:colOff>
      <xdr:row>39</xdr:row>
      <xdr:rowOff>0</xdr:rowOff>
    </xdr:from>
    <xdr:to>
      <xdr:col>17</xdr:col>
      <xdr:colOff>438149</xdr:colOff>
      <xdr:row>41</xdr:row>
      <xdr:rowOff>161925</xdr:rowOff>
    </xdr:to>
    <xdr:sp macro="" textlink="">
      <xdr:nvSpPr>
        <xdr:cNvPr id="4" name="Rounded Rectangle 3">
          <a:hlinkClick xmlns:r="http://schemas.openxmlformats.org/officeDocument/2006/relationships" r:id="rId1"/>
        </xdr:cNvPr>
        <xdr:cNvSpPr/>
      </xdr:nvSpPr>
      <xdr:spPr>
        <a:xfrm>
          <a:off x="0" y="7429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3176</xdr:colOff>
      <xdr:row>1</xdr:row>
      <xdr:rowOff>190497</xdr:rowOff>
    </xdr:from>
    <xdr:to>
      <xdr:col>10</xdr:col>
      <xdr:colOff>0</xdr:colOff>
      <xdr:row>17</xdr:row>
      <xdr:rowOff>180974</xdr:rowOff>
    </xdr:to>
    <xdr:sp macro="" textlink="">
      <xdr:nvSpPr>
        <xdr:cNvPr id="2" name="TextBox 1"/>
        <xdr:cNvSpPr txBox="1"/>
      </xdr:nvSpPr>
      <xdr:spPr>
        <a:xfrm>
          <a:off x="612776" y="380997"/>
          <a:ext cx="5483224" cy="3038477"/>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One other important change is file extensions. Unless you wrote your own add-ins in earlier versions of Excel, the only file extension you probably ever saw was .xls. You can still save files with this extension, but they</a:t>
          </a:r>
          <a:r>
            <a:rPr lang="en-US" sz="1100" baseline="0"/>
            <a:t> wi</a:t>
          </a:r>
          <a:r>
            <a:rPr lang="en-US" sz="1100"/>
            <a:t>ll lose any features new to Excel 2007. To save them and keep new features, you should save them as </a:t>
          </a:r>
          <a:r>
            <a:rPr lang="en-US" sz="1100" b="1"/>
            <a:t>.xlsx </a:t>
          </a:r>
          <a:r>
            <a:rPr lang="en-US" sz="1100"/>
            <a:t>files. The new</a:t>
          </a:r>
          <a:r>
            <a:rPr lang="en-US" sz="1100" baseline="0"/>
            <a:t> "x" at the end of the extension (which appears in Word and PowerPoint 2007 files) stands for XLM, the format that these files are now stored in.</a:t>
          </a:r>
          <a:endParaRPr lang="en-US" sz="1100"/>
        </a:p>
        <a:p>
          <a:endParaRPr lang="en-US" sz="1100"/>
        </a:p>
        <a:p>
          <a:r>
            <a:rPr lang="en-US" sz="1100"/>
            <a:t>Note that if you save your file as an .xlsx file, people with Excel 2003 won’t be able to open it unless they download and install a free file format converter from Microsoft. (Do a Web search for </a:t>
          </a:r>
          <a:r>
            <a:rPr lang="en-US" sz="1100" b="1"/>
            <a:t>Microsoft Office Compatibility Pack</a:t>
          </a:r>
          <a:r>
            <a:rPr lang="en-US" sz="1100"/>
            <a:t> to find this free download.) In the other direction, if you save</a:t>
          </a:r>
          <a:r>
            <a:rPr lang="en-US" sz="1100" baseline="0"/>
            <a:t> a file created in Excel 2007 as an .xls file, it will probably work fine, and it will be readable by users with older versions of Excel, but it won't be to take advantage of changes in Excel 2007.</a:t>
          </a:r>
          <a:endParaRPr lang="en-US" sz="1100"/>
        </a:p>
        <a:p>
          <a:endParaRPr lang="en-US" sz="1100"/>
        </a:p>
        <a:p>
          <a:r>
            <a:rPr lang="en-US" sz="1100"/>
            <a:t>One other new file extension is </a:t>
          </a:r>
          <a:r>
            <a:rPr lang="en-US" sz="1100" b="1"/>
            <a:t>.xlsm</a:t>
          </a:r>
          <a:r>
            <a:rPr lang="en-US" sz="1100"/>
            <a:t>. If your Excel file has associated VBA macros, then you must save it as an .xlsm file ("m" for macro). You might also see files with an </a:t>
          </a:r>
          <a:r>
            <a:rPr lang="en-US" sz="1100" b="1"/>
            <a:t>.xlam</a:t>
          </a:r>
          <a:r>
            <a:rPr lang="en-US" sz="1100"/>
            <a:t> extension. These are Excel add-ins.</a:t>
          </a:r>
        </a:p>
      </xdr:txBody>
    </xdr:sp>
    <xdr:clientData/>
  </xdr:twoCellAnchor>
  <xdr:twoCellAnchor>
    <xdr:from>
      <xdr:col>0</xdr:col>
      <xdr:colOff>0</xdr:colOff>
      <xdr:row>22</xdr:row>
      <xdr:rowOff>0</xdr:rowOff>
    </xdr:from>
    <xdr:to>
      <xdr:col>18</xdr:col>
      <xdr:colOff>523874</xdr:colOff>
      <xdr:row>24</xdr:row>
      <xdr:rowOff>161925</xdr:rowOff>
    </xdr:to>
    <xdr:sp macro="" textlink="">
      <xdr:nvSpPr>
        <xdr:cNvPr id="3" name="Rounded Rectangle 2">
          <a:hlinkClick xmlns:r="http://schemas.openxmlformats.org/officeDocument/2006/relationships" r:id="rId1"/>
        </xdr:cNvPr>
        <xdr:cNvSpPr/>
      </xdr:nvSpPr>
      <xdr:spPr>
        <a:xfrm>
          <a:off x="0" y="4191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606425</xdr:colOff>
      <xdr:row>18</xdr:row>
      <xdr:rowOff>28575</xdr:rowOff>
    </xdr:to>
    <xdr:sp macro="" textlink="">
      <xdr:nvSpPr>
        <xdr:cNvPr id="2" name="TextBox 1"/>
        <xdr:cNvSpPr txBox="1"/>
      </xdr:nvSpPr>
      <xdr:spPr>
        <a:xfrm>
          <a:off x="609600" y="381001"/>
          <a:ext cx="5483225" cy="30765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The OFFSET function allows us to reference a range (or single cell) relative to another cell. It is hard to appreciate unless you see some examples, so I will present some below.</a:t>
          </a:r>
        </a:p>
        <a:p>
          <a:endParaRPr lang="en-US" sz="1100">
            <a:solidFill>
              <a:schemeClr val="dk1"/>
            </a:solidFill>
            <a:latin typeface="+mn-lt"/>
            <a:ea typeface="+mn-ea"/>
            <a:cs typeface="+mn-cs"/>
          </a:endParaRPr>
        </a:p>
        <a:p>
          <a:r>
            <a:rPr lang="en-US" sz="1100">
              <a:solidFill>
                <a:schemeClr val="dk1"/>
              </a:solidFill>
              <a:latin typeface="+mn-lt"/>
              <a:ea typeface="+mn-ea"/>
              <a:cs typeface="+mn-cs"/>
            </a:rPr>
            <a:t>To use the OFFSET function:</a:t>
          </a:r>
        </a:p>
        <a:p>
          <a:endParaRPr lang="en-US" sz="1100">
            <a:solidFill>
              <a:schemeClr val="dk1"/>
            </a:solidFill>
            <a:latin typeface="+mn-lt"/>
            <a:ea typeface="+mn-ea"/>
            <a:cs typeface="+mn-cs"/>
          </a:endParaRPr>
        </a:p>
        <a:p>
          <a:r>
            <a:rPr lang="en-US" sz="1100">
              <a:solidFill>
                <a:schemeClr val="dk1"/>
              </a:solidFill>
              <a:latin typeface="+mn-lt"/>
              <a:ea typeface="+mn-ea"/>
              <a:cs typeface="+mn-cs"/>
            </a:rPr>
            <a:t>Enter the formula </a:t>
          </a:r>
          <a:r>
            <a:rPr lang="en-US" sz="1100" b="1">
              <a:solidFill>
                <a:schemeClr val="dk1"/>
              </a:solidFill>
              <a:latin typeface="+mn-lt"/>
              <a:ea typeface="+mn-ea"/>
              <a:cs typeface="+mn-cs"/>
            </a:rPr>
            <a:t>=OFFSET(</a:t>
          </a:r>
          <a:r>
            <a:rPr lang="en-US" sz="1100" b="1" i="1">
              <a:solidFill>
                <a:schemeClr val="dk1"/>
              </a:solidFill>
              <a:latin typeface="+mn-lt"/>
              <a:ea typeface="+mn-ea"/>
              <a:cs typeface="+mn-cs"/>
            </a:rPr>
            <a:t>cell</a:t>
          </a:r>
          <a:r>
            <a:rPr lang="en-US" sz="1100" b="1">
              <a:solidFill>
                <a:schemeClr val="dk1"/>
              </a:solidFill>
              <a:latin typeface="+mn-lt"/>
              <a:ea typeface="+mn-ea"/>
              <a:cs typeface="+mn-cs"/>
            </a:rPr>
            <a:t>,</a:t>
          </a:r>
          <a:r>
            <a:rPr lang="en-US" sz="1100" b="1" i="1">
              <a:solidFill>
                <a:schemeClr val="dk1"/>
              </a:solidFill>
              <a:latin typeface="+mn-lt"/>
              <a:ea typeface="+mn-ea"/>
              <a:cs typeface="+mn-cs"/>
            </a:rPr>
            <a:t>r_offset</a:t>
          </a:r>
          <a:r>
            <a:rPr lang="en-US" sz="1100" b="1">
              <a:solidFill>
                <a:schemeClr val="dk1"/>
              </a:solidFill>
              <a:latin typeface="+mn-lt"/>
              <a:ea typeface="+mn-ea"/>
              <a:cs typeface="+mn-cs"/>
            </a:rPr>
            <a:t>,</a:t>
          </a:r>
          <a:r>
            <a:rPr lang="en-US" sz="1100" b="1" i="1">
              <a:solidFill>
                <a:schemeClr val="dk1"/>
              </a:solidFill>
              <a:latin typeface="+mn-lt"/>
              <a:ea typeface="+mn-ea"/>
              <a:cs typeface="+mn-cs"/>
            </a:rPr>
            <a:t>c_offset</a:t>
          </a:r>
          <a:r>
            <a:rPr lang="en-US" sz="1100" b="1">
              <a:solidFill>
                <a:schemeClr val="dk1"/>
              </a:solidFill>
              <a:latin typeface="+mn-lt"/>
              <a:ea typeface="+mn-ea"/>
              <a:cs typeface="+mn-cs"/>
            </a:rPr>
            <a:t>,</a:t>
          </a:r>
          <a:r>
            <a:rPr lang="en-US" sz="1100" b="1" i="1">
              <a:solidFill>
                <a:schemeClr val="dk1"/>
              </a:solidFill>
              <a:latin typeface="+mn-lt"/>
              <a:ea typeface="+mn-ea"/>
              <a:cs typeface="+mn-cs"/>
            </a:rPr>
            <a:t>height</a:t>
          </a:r>
          <a:r>
            <a:rPr lang="en-US" sz="1100" b="1">
              <a:solidFill>
                <a:schemeClr val="dk1"/>
              </a:solidFill>
              <a:latin typeface="+mn-lt"/>
              <a:ea typeface="+mn-ea"/>
              <a:cs typeface="+mn-cs"/>
            </a:rPr>
            <a:t>,</a:t>
          </a:r>
          <a:r>
            <a:rPr lang="en-US" sz="1100" b="1" i="1">
              <a:solidFill>
                <a:schemeClr val="dk1"/>
              </a:solidFill>
              <a:latin typeface="+mn-lt"/>
              <a:ea typeface="+mn-ea"/>
              <a:cs typeface="+mn-cs"/>
            </a:rPr>
            <a:t>width</a:t>
          </a:r>
          <a:r>
            <a:rPr lang="en-US" sz="1100" b="1">
              <a:solidFill>
                <a:schemeClr val="dk1"/>
              </a:solidFill>
              <a:latin typeface="+mn-lt"/>
              <a:ea typeface="+mn-ea"/>
              <a:cs typeface="+mn-cs"/>
            </a:rPr>
            <a:t>)</a:t>
          </a:r>
          <a:r>
            <a:rPr lang="en-US" sz="1100">
              <a:solidFill>
                <a:schemeClr val="dk1"/>
              </a:solidFill>
              <a:latin typeface="+mn-lt"/>
              <a:ea typeface="+mn-ea"/>
              <a:cs typeface="+mn-cs"/>
            </a:rPr>
            <a:t>. Here, </a:t>
          </a:r>
          <a:r>
            <a:rPr lang="en-US" sz="1100" i="1">
              <a:solidFill>
                <a:schemeClr val="dk1"/>
              </a:solidFill>
              <a:latin typeface="+mn-lt"/>
              <a:ea typeface="+mn-ea"/>
              <a:cs typeface="+mn-cs"/>
            </a:rPr>
            <a:t>r_offset</a:t>
          </a:r>
          <a:r>
            <a:rPr lang="en-US" sz="1100">
              <a:solidFill>
                <a:schemeClr val="dk1"/>
              </a:solidFill>
              <a:latin typeface="+mn-lt"/>
              <a:ea typeface="+mn-ea"/>
              <a:cs typeface="+mn-cs"/>
            </a:rPr>
            <a:t> and </a:t>
          </a:r>
          <a:r>
            <a:rPr lang="en-US" sz="1100" i="1">
              <a:solidFill>
                <a:schemeClr val="dk1"/>
              </a:solidFill>
              <a:latin typeface="+mn-lt"/>
              <a:ea typeface="+mn-ea"/>
              <a:cs typeface="+mn-cs"/>
            </a:rPr>
            <a:t>c_offset</a:t>
          </a:r>
          <a:r>
            <a:rPr lang="en-US" sz="1100">
              <a:solidFill>
                <a:schemeClr val="dk1"/>
              </a:solidFill>
              <a:latin typeface="+mn-lt"/>
              <a:ea typeface="+mn-ea"/>
              <a:cs typeface="+mn-cs"/>
            </a:rPr>
            <a:t> are integers that can be positive, negative, or zero, and </a:t>
          </a:r>
          <a:r>
            <a:rPr lang="en-US" sz="1100" i="1">
              <a:solidFill>
                <a:schemeClr val="dk1"/>
              </a:solidFill>
              <a:latin typeface="+mn-lt"/>
              <a:ea typeface="+mn-ea"/>
              <a:cs typeface="+mn-cs"/>
            </a:rPr>
            <a:t>height</a:t>
          </a:r>
          <a:r>
            <a:rPr lang="en-US" sz="1100">
              <a:solidFill>
                <a:schemeClr val="dk1"/>
              </a:solidFill>
              <a:latin typeface="+mn-lt"/>
              <a:ea typeface="+mn-ea"/>
              <a:cs typeface="+mn-cs"/>
            </a:rPr>
            <a:t> and </a:t>
          </a:r>
          <a:r>
            <a:rPr lang="en-US" sz="1100" i="1">
              <a:solidFill>
                <a:schemeClr val="dk1"/>
              </a:solidFill>
              <a:latin typeface="+mn-lt"/>
              <a:ea typeface="+mn-ea"/>
              <a:cs typeface="+mn-cs"/>
            </a:rPr>
            <a:t>width </a:t>
          </a:r>
          <a:r>
            <a:rPr lang="en-US" sz="1100">
              <a:solidFill>
                <a:schemeClr val="dk1"/>
              </a:solidFill>
              <a:latin typeface="+mn-lt"/>
              <a:ea typeface="+mn-ea"/>
              <a:cs typeface="+mn-cs"/>
            </a:rPr>
            <a:t>are optional positive integers. If either </a:t>
          </a:r>
          <a:r>
            <a:rPr lang="en-US" sz="1100" i="1">
              <a:solidFill>
                <a:schemeClr val="dk1"/>
              </a:solidFill>
              <a:latin typeface="+mn-lt"/>
              <a:ea typeface="+mn-ea"/>
              <a:cs typeface="+mn-cs"/>
            </a:rPr>
            <a:t>height </a:t>
          </a:r>
          <a:r>
            <a:rPr lang="en-US" sz="1100">
              <a:solidFill>
                <a:schemeClr val="dk1"/>
              </a:solidFill>
              <a:latin typeface="+mn-lt"/>
              <a:ea typeface="+mn-ea"/>
              <a:cs typeface="+mn-cs"/>
            </a:rPr>
            <a:t>and </a:t>
          </a:r>
          <a:r>
            <a:rPr lang="en-US" sz="1100" i="1">
              <a:solidFill>
                <a:schemeClr val="dk1"/>
              </a:solidFill>
              <a:latin typeface="+mn-lt"/>
              <a:ea typeface="+mn-ea"/>
              <a:cs typeface="+mn-cs"/>
            </a:rPr>
            <a:t>width </a:t>
          </a:r>
          <a:r>
            <a:rPr lang="en-US" sz="1100">
              <a:solidFill>
                <a:schemeClr val="dk1"/>
              </a:solidFill>
              <a:latin typeface="+mn-lt"/>
              <a:ea typeface="+mn-ea"/>
              <a:cs typeface="+mn-cs"/>
            </a:rPr>
            <a:t>are missing, they default to 1. This formula returns a reference to a range that has as many rows as </a:t>
          </a:r>
          <a:r>
            <a:rPr lang="en-US" sz="1100" i="1">
              <a:solidFill>
                <a:schemeClr val="dk1"/>
              </a:solidFill>
              <a:latin typeface="+mn-lt"/>
              <a:ea typeface="+mn-ea"/>
              <a:cs typeface="+mn-cs"/>
            </a:rPr>
            <a:t>height</a:t>
          </a:r>
          <a:r>
            <a:rPr lang="en-US" sz="1100">
              <a:solidFill>
                <a:schemeClr val="dk1"/>
              </a:solidFill>
              <a:latin typeface="+mn-lt"/>
              <a:ea typeface="+mn-ea"/>
              <a:cs typeface="+mn-cs"/>
            </a:rPr>
            <a:t> and as many columns as </a:t>
          </a:r>
          <a:r>
            <a:rPr lang="en-US" sz="1100" i="1">
              <a:solidFill>
                <a:schemeClr val="dk1"/>
              </a:solidFill>
              <a:latin typeface="+mn-lt"/>
              <a:ea typeface="+mn-ea"/>
              <a:cs typeface="+mn-cs"/>
            </a:rPr>
            <a:t>width</a:t>
          </a:r>
          <a:r>
            <a:rPr lang="en-US" sz="1100">
              <a:solidFill>
                <a:schemeClr val="dk1"/>
              </a:solidFill>
              <a:latin typeface="+mn-lt"/>
              <a:ea typeface="+mn-ea"/>
              <a:cs typeface="+mn-cs"/>
            </a:rPr>
            <a:t>. To find its upper left cell, start at </a:t>
          </a:r>
          <a:r>
            <a:rPr lang="en-US" sz="1100" i="1">
              <a:solidFill>
                <a:schemeClr val="dk1"/>
              </a:solidFill>
              <a:latin typeface="+mn-lt"/>
              <a:ea typeface="+mn-ea"/>
              <a:cs typeface="+mn-cs"/>
            </a:rPr>
            <a:t>cell</a:t>
          </a:r>
          <a:r>
            <a:rPr lang="en-US" sz="1100">
              <a:solidFill>
                <a:schemeClr val="dk1"/>
              </a:solidFill>
              <a:latin typeface="+mn-lt"/>
              <a:ea typeface="+mn-ea"/>
              <a:cs typeface="+mn-cs"/>
            </a:rPr>
            <a:t>, move </a:t>
          </a:r>
          <a:r>
            <a:rPr lang="en-US" sz="1100" i="1">
              <a:solidFill>
                <a:schemeClr val="dk1"/>
              </a:solidFill>
              <a:latin typeface="+mn-lt"/>
              <a:ea typeface="+mn-ea"/>
              <a:cs typeface="+mn-cs"/>
            </a:rPr>
            <a:t>r_offset </a:t>
          </a:r>
          <a:r>
            <a:rPr lang="en-US" sz="1100">
              <a:solidFill>
                <a:schemeClr val="dk1"/>
              </a:solidFill>
              <a:latin typeface="+mn-lt"/>
              <a:ea typeface="+mn-ea"/>
              <a:cs typeface="+mn-cs"/>
            </a:rPr>
            <a:t>rows down (if positive) or up (if negative), and move </a:t>
          </a:r>
          <a:r>
            <a:rPr lang="en-US" sz="1100" i="1">
              <a:solidFill>
                <a:schemeClr val="dk1"/>
              </a:solidFill>
              <a:latin typeface="+mn-lt"/>
              <a:ea typeface="+mn-ea"/>
              <a:cs typeface="+mn-cs"/>
            </a:rPr>
            <a:t>c_offset </a:t>
          </a:r>
          <a:r>
            <a:rPr lang="en-US" sz="1100">
              <a:solidFill>
                <a:schemeClr val="dk1"/>
              </a:solidFill>
              <a:latin typeface="+mn-lt"/>
              <a:ea typeface="+mn-ea"/>
              <a:cs typeface="+mn-cs"/>
            </a:rPr>
            <a:t>columns to the right (if positive) or the left (if negative).</a:t>
          </a:r>
        </a:p>
        <a:p>
          <a:r>
            <a:rPr lang="en-US" sz="1100">
              <a:solidFill>
                <a:schemeClr val="dk1"/>
              </a:solidFill>
              <a:latin typeface="+mn-lt"/>
              <a:ea typeface="+mn-ea"/>
              <a:cs typeface="+mn-cs"/>
            </a:rPr>
            <a:t>For example the formula =OFFSET(A1,2,3,4,1) returns a reference to the range D3:D6. It is a range with 4 rows and 1 column, and its upper left cell, D3, is offset from cell A1 by going 2 rows down and 3 columns to the right. </a:t>
          </a:r>
        </a:p>
        <a:p>
          <a:endParaRPr lang="en-US" sz="1100">
            <a:solidFill>
              <a:schemeClr val="dk1"/>
            </a:solidFill>
            <a:latin typeface="+mn-lt"/>
            <a:ea typeface="+mn-ea"/>
            <a:cs typeface="+mn-cs"/>
          </a:endParaRPr>
        </a:p>
        <a:p>
          <a:r>
            <a:rPr lang="en-US" sz="1100">
              <a:solidFill>
                <a:schemeClr val="dk1"/>
              </a:solidFill>
              <a:latin typeface="+mn-lt"/>
              <a:ea typeface="+mn-ea"/>
              <a:cs typeface="+mn-cs"/>
            </a:rPr>
            <a:t>As another example, the formula =OFFSET(F4,0,-3) refers to a single cell (because the last two arguments are missing), and this single cell is 3 columns to the left of F4, namely, C4.</a:t>
          </a:r>
        </a:p>
        <a:p>
          <a:endParaRPr lang="en-US" sz="1100">
            <a:solidFill>
              <a:schemeClr val="dk1"/>
            </a:solidFill>
            <a:latin typeface="+mn-lt"/>
            <a:ea typeface="+mn-ea"/>
            <a:cs typeface="+mn-cs"/>
          </a:endParaRPr>
        </a:p>
      </xdr:txBody>
    </xdr:sp>
    <xdr:clientData/>
  </xdr:twoCellAnchor>
  <xdr:twoCellAnchor>
    <xdr:from>
      <xdr:col>1</xdr:col>
      <xdr:colOff>9525</xdr:colOff>
      <xdr:row>32</xdr:row>
      <xdr:rowOff>9525</xdr:rowOff>
    </xdr:from>
    <xdr:to>
      <xdr:col>10</xdr:col>
      <xdr:colOff>6350</xdr:colOff>
      <xdr:row>39</xdr:row>
      <xdr:rowOff>28575</xdr:rowOff>
    </xdr:to>
    <xdr:sp macro="" textlink="">
      <xdr:nvSpPr>
        <xdr:cNvPr id="3" name="TextBox 2"/>
        <xdr:cNvSpPr txBox="1"/>
      </xdr:nvSpPr>
      <xdr:spPr>
        <a:xfrm>
          <a:off x="619125" y="6105525"/>
          <a:ext cx="5483225" cy="13525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Suppose that a manufacturing company buys raw materials from a supplier. If the cost in any month is $x, the company pays 40% of this cost 1 month from now and the other 60% 2 months from now. Use the OFFSET function to calculate the payments made in January through August, based on the costs through July. These calculated payments should change automatically if you change the inputs in cells M33,</a:t>
          </a:r>
          <a:r>
            <a:rPr lang="en-US" sz="1100" b="0" baseline="0">
              <a:solidFill>
                <a:schemeClr val="dk1"/>
              </a:solidFill>
              <a:latin typeface="+mn-lt"/>
              <a:ea typeface="+mn-ea"/>
              <a:cs typeface="+mn-cs"/>
            </a:rPr>
            <a:t> M34, O33,</a:t>
          </a:r>
          <a:r>
            <a:rPr lang="en-US" sz="1100" b="0">
              <a:solidFill>
                <a:schemeClr val="dk1"/>
              </a:solidFill>
              <a:latin typeface="+mn-lt"/>
              <a:ea typeface="+mn-ea"/>
              <a:cs typeface="+mn-cs"/>
            </a:rPr>
            <a:t> and O34. For example, make sure your formulas react correctly if you enter 2 and 3 in cells O33 and O34. (Scroll to the right to see the answer.)</a:t>
          </a:r>
        </a:p>
      </xdr:txBody>
    </xdr:sp>
    <xdr:clientData/>
  </xdr:twoCellAnchor>
  <xdr:twoCellAnchor>
    <xdr:from>
      <xdr:col>1</xdr:col>
      <xdr:colOff>9525</xdr:colOff>
      <xdr:row>40</xdr:row>
      <xdr:rowOff>9525</xdr:rowOff>
    </xdr:from>
    <xdr:to>
      <xdr:col>10</xdr:col>
      <xdr:colOff>6350</xdr:colOff>
      <xdr:row>63</xdr:row>
      <xdr:rowOff>57151</xdr:rowOff>
    </xdr:to>
    <xdr:sp macro="" textlink="">
      <xdr:nvSpPr>
        <xdr:cNvPr id="4" name="TextBox 3"/>
        <xdr:cNvSpPr txBox="1"/>
      </xdr:nvSpPr>
      <xdr:spPr>
        <a:xfrm>
          <a:off x="619125" y="7629525"/>
          <a:ext cx="5483225" cy="4429126"/>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Another great use of the OFFSET function is to create a </a:t>
          </a:r>
          <a:r>
            <a:rPr lang="en-US" sz="1100" i="1">
              <a:solidFill>
                <a:schemeClr val="dk1"/>
              </a:solidFill>
              <a:latin typeface="+mn-lt"/>
              <a:ea typeface="+mn-ea"/>
              <a:cs typeface="+mn-cs"/>
            </a:rPr>
            <a:t>dynamic </a:t>
          </a:r>
          <a:r>
            <a:rPr lang="en-US" sz="1100">
              <a:solidFill>
                <a:schemeClr val="dk1"/>
              </a:solidFill>
              <a:latin typeface="+mn-lt"/>
              <a:ea typeface="+mn-ea"/>
              <a:cs typeface="+mn-cs"/>
            </a:rPr>
            <a:t>range name, one that expands or contracts depending on the number of data values in a range. Consider the example to the right, where monthly sales values are entered in column M, and the total of all sales values is calculated in cell P41. Every month, an extra sales value and its month label are appended to the list in columns L and M. We can make the formula in cell P41 automatically adjust to the appended values by using a dynamic range name.</a:t>
          </a:r>
        </a:p>
        <a:p>
          <a:endParaRPr lang="en-US" sz="1100" b="0">
            <a:solidFill>
              <a:schemeClr val="dk1"/>
            </a:solidFill>
            <a:latin typeface="+mn-lt"/>
            <a:ea typeface="+mn-ea"/>
            <a:cs typeface="+mn-cs"/>
          </a:endParaRPr>
        </a:p>
        <a:p>
          <a:r>
            <a:rPr lang="en-US" sz="1100">
              <a:solidFill>
                <a:schemeClr val="dk1"/>
              </a:solidFill>
              <a:latin typeface="+mn-lt"/>
              <a:ea typeface="+mn-ea"/>
              <a:cs typeface="+mn-cs"/>
            </a:rPr>
            <a:t>To do this, I selected the Define Name dropdown in the Formulas ribbon. In the Name box at the top of the resulting dialog box, I entered Sales as the range name. In the Refers To box at the bottom, I entered the formula </a:t>
          </a:r>
          <a:r>
            <a:rPr lang="en-US" sz="1100" b="1">
              <a:solidFill>
                <a:schemeClr val="dk1"/>
              </a:solidFill>
              <a:latin typeface="+mn-lt"/>
              <a:ea typeface="+mn-ea"/>
              <a:cs typeface="+mn-cs"/>
            </a:rPr>
            <a:t>=OFFSET($M$42,0,0,COUNTA($M:$M)-COUNTA($M$1:$M$41),1)</a:t>
          </a:r>
          <a:r>
            <a:rPr lang="en-US" sz="1100">
              <a:solidFill>
                <a:schemeClr val="dk1"/>
              </a:solidFill>
              <a:latin typeface="+mn-lt"/>
              <a:ea typeface="+mn-ea"/>
              <a:cs typeface="+mn-cs"/>
            </a:rPr>
            <a:t>. Then I clicked on OK. Finally, I entered the formula =SUM(Sales) in cell P41. Note that COUNTA($M:$M) refers to the count of all nonblank cells in column M,</a:t>
          </a:r>
          <a:r>
            <a:rPr lang="en-US" sz="1100" baseline="0">
              <a:solidFill>
                <a:schemeClr val="dk1"/>
              </a:solidFill>
              <a:latin typeface="+mn-lt"/>
              <a:ea typeface="+mn-ea"/>
              <a:cs typeface="+mn-cs"/>
            </a:rPr>
            <a:t> and COUNTA($M$1:$M$41) refers to all the nonblank in column M above the first sales figure. So the </a:t>
          </a:r>
          <a:r>
            <a:rPr lang="en-US" sz="1100" i="1" baseline="0">
              <a:solidFill>
                <a:schemeClr val="dk1"/>
              </a:solidFill>
              <a:latin typeface="+mn-lt"/>
              <a:ea typeface="+mn-ea"/>
              <a:cs typeface="+mn-cs"/>
            </a:rPr>
            <a:t>difference </a:t>
          </a:r>
          <a:r>
            <a:rPr lang="en-US" sz="1100" i="0" baseline="0">
              <a:solidFill>
                <a:schemeClr val="dk1"/>
              </a:solidFill>
              <a:latin typeface="+mn-lt"/>
              <a:ea typeface="+mn-ea"/>
              <a:cs typeface="+mn-cs"/>
            </a:rPr>
            <a:t>is the number of sales values in column M. </a:t>
          </a:r>
          <a:r>
            <a:rPr lang="en-US" sz="1100">
              <a:solidFill>
                <a:schemeClr val="dk1"/>
              </a:solidFill>
              <a:latin typeface="+mn-lt"/>
              <a:ea typeface="+mn-ea"/>
              <a:cs typeface="+mn-cs"/>
            </a:rPr>
            <a:t>Therefore, this OFFSET function refers to a range that starts in cell M42 and has as many rows as there are sales values in column M. To see how it adjusts, enter a sales value for June in cell M47 and watch how the total changes automatically.</a:t>
          </a:r>
        </a:p>
        <a:p>
          <a:endParaRPr lang="en-US" sz="1100">
            <a:solidFill>
              <a:schemeClr val="dk1"/>
            </a:solidFill>
            <a:latin typeface="+mn-lt"/>
            <a:ea typeface="+mn-ea"/>
            <a:cs typeface="+mn-cs"/>
          </a:endParaRPr>
        </a:p>
        <a:p>
          <a:r>
            <a:rPr lang="en-US" sz="1100">
              <a:solidFill>
                <a:schemeClr val="dk1"/>
              </a:solidFill>
              <a:latin typeface="+mn-lt"/>
              <a:ea typeface="+mn-ea"/>
              <a:cs typeface="+mn-cs"/>
            </a:rPr>
            <a:t>Again, that COUNTA($M:$M) counts </a:t>
          </a:r>
          <a:r>
            <a:rPr lang="en-US" sz="1100" i="1">
              <a:solidFill>
                <a:schemeClr val="dk1"/>
              </a:solidFill>
              <a:latin typeface="+mn-lt"/>
              <a:ea typeface="+mn-ea"/>
              <a:cs typeface="+mn-cs"/>
            </a:rPr>
            <a:t>all </a:t>
          </a:r>
          <a:r>
            <a:rPr lang="en-US" sz="1100">
              <a:solidFill>
                <a:schemeClr val="dk1"/>
              </a:solidFill>
              <a:latin typeface="+mn-lt"/>
              <a:ea typeface="+mn-ea"/>
              <a:cs typeface="+mn-cs"/>
            </a:rPr>
            <a:t>of the nonblank values in column M, so if there were some other numbers down below sales, they would mess up the logic in the OFFSET function. For example, suppose there were a numeric value in cell M200. Then the fourth argument in the OFFSET</a:t>
          </a:r>
          <a:r>
            <a:rPr lang="en-US" sz="1100" baseline="0">
              <a:solidFill>
                <a:schemeClr val="dk1"/>
              </a:solidFill>
              <a:latin typeface="+mn-lt"/>
              <a:ea typeface="+mn-ea"/>
              <a:cs typeface="+mn-cs"/>
            </a:rPr>
            <a:t> function </a:t>
          </a:r>
          <a:r>
            <a:rPr lang="en-US" sz="1100">
              <a:solidFill>
                <a:schemeClr val="dk1"/>
              </a:solidFill>
              <a:latin typeface="+mn-lt"/>
              <a:ea typeface="+mn-ea"/>
              <a:cs typeface="+mn-cs"/>
            </a:rPr>
            <a:t>would return 6, not 5, so at that point, the Sales range name would refer to the range M42:M47, that is, 6 cells starting with M42. The moral is that if you want to use dynamic range names, you have to be careful about “junk” in the affected columns or rows.</a:t>
          </a:r>
        </a:p>
        <a:p>
          <a:endParaRPr lang="en-US" sz="1100" b="0">
            <a:solidFill>
              <a:schemeClr val="dk1"/>
            </a:solidFill>
            <a:latin typeface="+mn-lt"/>
            <a:ea typeface="+mn-ea"/>
            <a:cs typeface="+mn-cs"/>
          </a:endParaRPr>
        </a:p>
      </xdr:txBody>
    </xdr:sp>
    <xdr:clientData/>
  </xdr:twoCellAnchor>
  <xdr:twoCellAnchor>
    <xdr:from>
      <xdr:col>1</xdr:col>
      <xdr:colOff>0</xdr:colOff>
      <xdr:row>64</xdr:row>
      <xdr:rowOff>0</xdr:rowOff>
    </xdr:from>
    <xdr:to>
      <xdr:col>9</xdr:col>
      <xdr:colOff>600075</xdr:colOff>
      <xdr:row>69</xdr:row>
      <xdr:rowOff>180975</xdr:rowOff>
    </xdr:to>
    <xdr:sp macro="" textlink="">
      <xdr:nvSpPr>
        <xdr:cNvPr id="5" name="TextBox 4"/>
        <xdr:cNvSpPr txBox="1"/>
      </xdr:nvSpPr>
      <xdr:spPr>
        <a:xfrm>
          <a:off x="609600" y="12192000"/>
          <a:ext cx="5476875" cy="11334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0">
              <a:solidFill>
                <a:schemeClr val="dk1"/>
              </a:solidFill>
              <a:latin typeface="+mn-lt"/>
              <a:ea typeface="+mn-ea"/>
              <a:cs typeface="+mn-cs"/>
            </a:rPr>
            <a:t>Try it! The data way out to the right has sales by month and by salesperson. We want to sum sales over all months and salespeople in cell AL65. Create a dynamic range name that updates when new months are added and when salesperson columns are added or deleted. Then use this range name to sum sales in cell AL65. (Scroll across to see answer. Note that I placed this example way out to the right so that no "junk" from the previous examples on this worksheet would be above it.)</a:t>
          </a:r>
        </a:p>
      </xdr:txBody>
    </xdr:sp>
    <xdr:clientData/>
  </xdr:twoCellAnchor>
  <xdr:twoCellAnchor>
    <xdr:from>
      <xdr:col>46</xdr:col>
      <xdr:colOff>152400</xdr:colOff>
      <xdr:row>65</xdr:row>
      <xdr:rowOff>114300</xdr:rowOff>
    </xdr:from>
    <xdr:to>
      <xdr:col>50</xdr:col>
      <xdr:colOff>571500</xdr:colOff>
      <xdr:row>68</xdr:row>
      <xdr:rowOff>57150</xdr:rowOff>
    </xdr:to>
    <xdr:sp macro="" textlink="">
      <xdr:nvSpPr>
        <xdr:cNvPr id="8" name="TextBox 7"/>
        <xdr:cNvSpPr txBox="1"/>
      </xdr:nvSpPr>
      <xdr:spPr>
        <a:xfrm>
          <a:off x="28613100" y="12496800"/>
          <a:ext cx="2857500" cy="514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Answer: Open</a:t>
          </a:r>
          <a:r>
            <a:rPr lang="en-US" sz="1100" baseline="0"/>
            <a:t> the name manager and look at the definition of the Sales1 range name.</a:t>
          </a:r>
          <a:endParaRPr lang="en-US" sz="1100"/>
        </a:p>
      </xdr:txBody>
    </xdr:sp>
    <xdr:clientData/>
  </xdr:twoCellAnchor>
  <xdr:twoCellAnchor>
    <xdr:from>
      <xdr:col>1</xdr:col>
      <xdr:colOff>0</xdr:colOff>
      <xdr:row>19</xdr:row>
      <xdr:rowOff>9527</xdr:rowOff>
    </xdr:from>
    <xdr:to>
      <xdr:col>9</xdr:col>
      <xdr:colOff>606425</xdr:colOff>
      <xdr:row>31</xdr:row>
      <xdr:rowOff>57151</xdr:rowOff>
    </xdr:to>
    <xdr:sp macro="" textlink="">
      <xdr:nvSpPr>
        <xdr:cNvPr id="9" name="TextBox 8"/>
        <xdr:cNvSpPr txBox="1"/>
      </xdr:nvSpPr>
      <xdr:spPr>
        <a:xfrm>
          <a:off x="609600" y="3629027"/>
          <a:ext cx="5483225" cy="233362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A good example of the OFFSET function appears in the example to the right. A company sells to a retailer, and the retailer pays a certain number of months later, as indicated by the payment delay (in months) in cell M20. The sales occur as indicated in row 23, but the receipts from the retailer occur 2 months later, as indicated in row 24. </a:t>
          </a:r>
          <a:endParaRPr lang="en-US"/>
        </a:p>
        <a:p>
          <a:endParaRPr lang="en-US" sz="1100">
            <a:solidFill>
              <a:schemeClr val="dk1"/>
            </a:solidFill>
            <a:latin typeface="+mn-lt"/>
            <a:ea typeface="+mn-ea"/>
            <a:cs typeface="+mn-cs"/>
          </a:endParaRPr>
        </a:p>
        <a:p>
          <a:r>
            <a:rPr lang="en-US" sz="1100">
              <a:solidFill>
                <a:schemeClr val="dk1"/>
              </a:solidFill>
              <a:latin typeface="+mn-lt"/>
              <a:ea typeface="+mn-ea"/>
              <a:cs typeface="+mn-cs"/>
            </a:rPr>
            <a:t>Without the OFFSET function, we could simply put links in the Receipts row that point to sales 2 months earlier. For example, the formula for receipts in January would be =N23. But what if the retailer decides to delay payments by 3 months instead of 2? Then we would need to fix the links in the Receipts row. However, a clever use of OFFSET avoids this updating of links. We use the formula </a:t>
          </a:r>
          <a:r>
            <a:rPr lang="en-US" sz="1100" b="1">
              <a:solidFill>
                <a:schemeClr val="dk1"/>
              </a:solidFill>
              <a:latin typeface="+mn-lt"/>
              <a:ea typeface="+mn-ea"/>
              <a:cs typeface="+mn-cs"/>
            </a:rPr>
            <a:t>=OFFSET(P6,0,-$M$20)</a:t>
          </a:r>
          <a:r>
            <a:rPr lang="en-US" sz="1100">
              <a:solidFill>
                <a:schemeClr val="dk1"/>
              </a:solidFill>
              <a:latin typeface="+mn-lt"/>
              <a:ea typeface="+mn-ea"/>
              <a:cs typeface="+mn-cs"/>
            </a:rPr>
            <a:t> in cell P24 for January and then copy it across row 24 for the other months. This formula says to start in the January sales cell and go a certain number of cells to the left (because of the minus sign), where this number is specified in cell M20. To see how it works, try changing the value in cell M20 to 3 or 1.</a:t>
          </a:r>
          <a:endParaRPr lang="en-US"/>
        </a:p>
      </xdr:txBody>
    </xdr:sp>
    <xdr:clientData/>
  </xdr:twoCellAnchor>
  <xdr:twoCellAnchor>
    <xdr:from>
      <xdr:col>0</xdr:col>
      <xdr:colOff>0</xdr:colOff>
      <xdr:row>71</xdr:row>
      <xdr:rowOff>0</xdr:rowOff>
    </xdr:from>
    <xdr:to>
      <xdr:col>18</xdr:col>
      <xdr:colOff>180974</xdr:colOff>
      <xdr:row>73</xdr:row>
      <xdr:rowOff>161925</xdr:rowOff>
    </xdr:to>
    <xdr:sp macro="" textlink="">
      <xdr:nvSpPr>
        <xdr:cNvPr id="10" name="Rounded Rectangle 9">
          <a:hlinkClick xmlns:r="http://schemas.openxmlformats.org/officeDocument/2006/relationships" r:id="rId1"/>
        </xdr:cNvPr>
        <xdr:cNvSpPr/>
      </xdr:nvSpPr>
      <xdr:spPr>
        <a:xfrm>
          <a:off x="0" y="135255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606425</xdr:colOff>
      <xdr:row>27</xdr:row>
      <xdr:rowOff>171450</xdr:rowOff>
    </xdr:to>
    <xdr:sp macro="" textlink="">
      <xdr:nvSpPr>
        <xdr:cNvPr id="2" name="TextBox 1"/>
        <xdr:cNvSpPr txBox="1"/>
      </xdr:nvSpPr>
      <xdr:spPr>
        <a:xfrm>
          <a:off x="609600" y="381000"/>
          <a:ext cx="5483225" cy="49339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If you want even more power in Excel,</a:t>
          </a:r>
          <a:r>
            <a:rPr lang="en-US" sz="1100" baseline="0">
              <a:solidFill>
                <a:schemeClr val="dk1"/>
              </a:solidFill>
              <a:latin typeface="+mn-lt"/>
              <a:ea typeface="+mn-ea"/>
              <a:cs typeface="+mn-cs"/>
            </a:rPr>
            <a:t> you can automate just about any task with a macro. Macros are written in the programming language for Excel and the rest of Office, Visual Basic for Applications (VBA). VBA is a </a:t>
          </a:r>
          <a:r>
            <a:rPr lang="en-US" sz="1100" i="1" baseline="0">
              <a:solidFill>
                <a:schemeClr val="dk1"/>
              </a:solidFill>
              <a:latin typeface="+mn-lt"/>
              <a:ea typeface="+mn-ea"/>
              <a:cs typeface="+mn-cs"/>
            </a:rPr>
            <a:t>relatively</a:t>
          </a:r>
          <a:r>
            <a:rPr lang="en-US" sz="1100" i="0" baseline="0">
              <a:solidFill>
                <a:schemeClr val="dk1"/>
              </a:solidFill>
              <a:latin typeface="+mn-lt"/>
              <a:ea typeface="+mn-ea"/>
              <a:cs typeface="+mn-cs"/>
            </a:rPr>
            <a:t> easy programming language to learn, but it does take some study and a lot of practice. (If you are interested, check out my </a:t>
          </a:r>
          <a:r>
            <a:rPr lang="en-US" sz="1100" i="1" baseline="0">
              <a:solidFill>
                <a:schemeClr val="dk1"/>
              </a:solidFill>
              <a:latin typeface="+mn-lt"/>
              <a:ea typeface="+mn-ea"/>
              <a:cs typeface="+mn-cs"/>
            </a:rPr>
            <a:t>VBA for Modelers </a:t>
          </a:r>
          <a:r>
            <a:rPr lang="en-US" sz="1100" i="0" baseline="0">
              <a:solidFill>
                <a:schemeClr val="dk1"/>
              </a:solidFill>
              <a:latin typeface="+mn-lt"/>
              <a:ea typeface="+mn-ea"/>
              <a:cs typeface="+mn-cs"/>
            </a:rPr>
            <a:t>book at http://www.kelley.iu.edu/albrightbooks.)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Even if you know nothing about programming, you can still </a:t>
          </a:r>
          <a:r>
            <a:rPr lang="en-US" sz="1100" b="0" i="1" baseline="0">
              <a:solidFill>
                <a:schemeClr val="dk1"/>
              </a:solidFill>
              <a:latin typeface="+mn-lt"/>
              <a:ea typeface="+mn-ea"/>
              <a:cs typeface="+mn-cs"/>
            </a:rPr>
            <a:t>record </a:t>
          </a:r>
          <a:r>
            <a:rPr lang="en-US" sz="1100" b="0" i="0" baseline="0">
              <a:solidFill>
                <a:schemeClr val="dk1"/>
              </a:solidFill>
              <a:latin typeface="+mn-lt"/>
              <a:ea typeface="+mn-ea"/>
              <a:cs typeface="+mn-cs"/>
            </a:rPr>
            <a:t>macros to perform some simple tasks. You can then create buttons to run these macros and place them on the QAT so that they are always available to you. There are several things you should know before you start working with macros:</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1. There is a Developer tab and ribbon you should make visible (see to the right). This has various buttons for working with macros. To make it visible, click on the Office button and then Excel Options. Under the Popular group, check the third option: Show Developer tab in the Ribbon. Once you check this option, the Developer tab will always be visible.</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2. Files in Excel 2007 that contain macros </a:t>
          </a:r>
          <a:r>
            <a:rPr lang="en-US" sz="1100" b="0" i="1" baseline="0">
              <a:solidFill>
                <a:schemeClr val="dk1"/>
              </a:solidFill>
              <a:latin typeface="+mn-lt"/>
              <a:ea typeface="+mn-ea"/>
              <a:cs typeface="+mn-cs"/>
            </a:rPr>
            <a:t>must </a:t>
          </a:r>
          <a:r>
            <a:rPr lang="en-US" sz="1100" b="0" i="0" baseline="0">
              <a:solidFill>
                <a:schemeClr val="dk1"/>
              </a:solidFill>
              <a:latin typeface="+mn-lt"/>
              <a:ea typeface="+mn-ea"/>
              <a:cs typeface="+mn-cs"/>
            </a:rPr>
            <a:t>have the .xlsm extension ("m" for macro). If you try to save such a file as a regular .xlsx file, you won't be allowed to do so.</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3. There is a special file, Personal.xlsb, that you will probably want to record your macros to. This file opens automatically as a hidden file whenever you open Excel. Therefore, all of its macros are always available, regardless of what other Excel files are open.</a:t>
          </a:r>
        </a:p>
        <a:p>
          <a:endParaRPr lang="en-US" sz="1100" b="0" i="0" baseline="0">
            <a:solidFill>
              <a:schemeClr val="dk1"/>
            </a:solidFill>
            <a:latin typeface="+mn-lt"/>
            <a:ea typeface="+mn-ea"/>
            <a:cs typeface="+mn-cs"/>
          </a:endParaRPr>
        </a:p>
        <a:p>
          <a:r>
            <a:rPr lang="en-US" sz="1100" b="0" i="0" baseline="0">
              <a:solidFill>
                <a:schemeClr val="dk1"/>
              </a:solidFill>
              <a:latin typeface="+mn-lt"/>
              <a:ea typeface="+mn-ea"/>
              <a:cs typeface="+mn-cs"/>
            </a:rPr>
            <a:t>4. If you want to write your own macros, or if you want to look at recorded macros, you should go to the VB Editor. You can do this from the Visual Basic button on the Developer tab, or more easily, with the Alt-F11 keyboard shortcut. Try it now. Press Alt-F11. This opens a new window. When you are finished looking around, you can close this window. Excel will still be open.</a:t>
          </a:r>
        </a:p>
      </xdr:txBody>
    </xdr:sp>
    <xdr:clientData/>
  </xdr:twoCellAnchor>
  <xdr:twoCellAnchor>
    <xdr:from>
      <xdr:col>1</xdr:col>
      <xdr:colOff>0</xdr:colOff>
      <xdr:row>29</xdr:row>
      <xdr:rowOff>0</xdr:rowOff>
    </xdr:from>
    <xdr:to>
      <xdr:col>9</xdr:col>
      <xdr:colOff>606425</xdr:colOff>
      <xdr:row>64</xdr:row>
      <xdr:rowOff>104775</xdr:rowOff>
    </xdr:to>
    <xdr:sp macro="" textlink="">
      <xdr:nvSpPr>
        <xdr:cNvPr id="3" name="TextBox 2"/>
        <xdr:cNvSpPr txBox="1"/>
      </xdr:nvSpPr>
      <xdr:spPr>
        <a:xfrm>
          <a:off x="609600" y="5524500"/>
          <a:ext cx="5483225" cy="677227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chemeClr val="dk1"/>
              </a:solidFill>
              <a:latin typeface="+mn-lt"/>
              <a:ea typeface="+mn-ea"/>
              <a:cs typeface="+mn-cs"/>
            </a:rPr>
            <a:t>Now let's record a macro and</a:t>
          </a:r>
          <a:r>
            <a:rPr lang="en-US" sz="1100" baseline="0">
              <a:solidFill>
                <a:schemeClr val="dk1"/>
              </a:solidFill>
              <a:latin typeface="+mn-lt"/>
              <a:ea typeface="+mn-ea"/>
              <a:cs typeface="+mn-cs"/>
            </a:rPr>
            <a:t> then try it out. This will be a very simple macro that formats the selected cell(s) as integers, that is, as Number with zero decimals. </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1. Make the Developer ribbon visible (see above), if necessary.  Highlight any range such as the numbers to the right in column L, and click on the Record Macro button on the Developer ribbon. This turns the recorder on. It will record everything you do until you turn the recorder off. </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2. When you click on the Record Macro button, you will see the dialog box to the right. Fill it out as shown and click on OK. You can give it a meaningful name (no spaces), and you can specify where it should be stored. I have specified the Personal Macro Workbook, which is the same as the Personal.xlsb file mentioned above. This will make the macro available at all times.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3. Now perform the task you want to record. In this case, format the selected range as Number with zero decimals.</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4. From the Developer ribbon, click on the Stop Recording button. </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5. Although this is not necessary, if you want to see the recorded mcaro, press Alt-F11 and look at the module(s) under Personal on the left side of the VB Editor. (Modules are where macros are stored.) Even if you know nothing about programming or VBA, the recorded code probably makes sense. With some experience, you can modify this code to suit your exact needs. For now, though, you can leave it as is; it works fine.</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6. Now you have a nice macro, but you need a button to run it. To create such a button, click on the dropdown arrow next to the QAT, and then on More Commands to bring up the Customize dialog box. Under the "Choose commands from" dropdown, choose Macros. Select your IntegerFormat macro, and click on the Add&gt;&gt; button to create a button for it on the QAT. The button will have a generic icon, but if you click on the Modify button, you can choose a more meaningful icon.</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7. Now that you have a nice button on your QAT, try it out. Select the above two numeric cells in column N and click on your button. They should be reformatted.</a:t>
          </a:r>
        </a:p>
        <a:p>
          <a:endParaRPr lang="en-US" sz="1100" b="0" baseline="0">
            <a:solidFill>
              <a:schemeClr val="dk1"/>
            </a:solidFill>
            <a:latin typeface="+mn-lt"/>
            <a:ea typeface="+mn-ea"/>
            <a:cs typeface="+mn-cs"/>
          </a:endParaRPr>
        </a:p>
        <a:p>
          <a:r>
            <a:rPr lang="en-US" sz="1100" b="0" baseline="0">
              <a:solidFill>
                <a:schemeClr val="dk1"/>
              </a:solidFill>
              <a:latin typeface="+mn-lt"/>
              <a:ea typeface="+mn-ea"/>
              <a:cs typeface="+mn-cs"/>
            </a:rPr>
            <a:t>Note that I asked you to select a range </a:t>
          </a:r>
          <a:r>
            <a:rPr lang="en-US" sz="1100" b="0" i="1" baseline="0">
              <a:solidFill>
                <a:schemeClr val="dk1"/>
              </a:solidFill>
              <a:latin typeface="+mn-lt"/>
              <a:ea typeface="+mn-ea"/>
              <a:cs typeface="+mn-cs"/>
            </a:rPr>
            <a:t>before </a:t>
          </a:r>
          <a:r>
            <a:rPr lang="en-US" sz="1100" b="0" i="0" baseline="0">
              <a:solidFill>
                <a:schemeClr val="dk1"/>
              </a:solidFill>
              <a:latin typeface="+mn-lt"/>
              <a:ea typeface="+mn-ea"/>
              <a:cs typeface="+mn-cs"/>
            </a:rPr>
            <a:t>recording the macro. The reason is that the macro will then apply to whatever range is selected. If you began recording and </a:t>
          </a:r>
          <a:r>
            <a:rPr lang="en-US" sz="1100" b="0" i="1" baseline="0">
              <a:solidFill>
                <a:schemeClr val="dk1"/>
              </a:solidFill>
              <a:latin typeface="+mn-lt"/>
              <a:ea typeface="+mn-ea"/>
              <a:cs typeface="+mn-cs"/>
            </a:rPr>
            <a:t>then </a:t>
          </a:r>
          <a:r>
            <a:rPr lang="en-US" sz="1100" b="0" i="0" baseline="0">
              <a:solidFill>
                <a:schemeClr val="dk1"/>
              </a:solidFill>
              <a:latin typeface="+mn-lt"/>
              <a:ea typeface="+mn-ea"/>
              <a:cs typeface="+mn-cs"/>
            </a:rPr>
            <a:t>selected a range such as L30:L32, your macro would apply only to this specific range.</a:t>
          </a:r>
          <a:endParaRPr lang="en-US" sz="1100" b="0">
            <a:solidFill>
              <a:schemeClr val="dk1"/>
            </a:solidFill>
            <a:latin typeface="+mn-lt"/>
            <a:ea typeface="+mn-ea"/>
            <a:cs typeface="+mn-cs"/>
          </a:endParaRPr>
        </a:p>
      </xdr:txBody>
    </xdr:sp>
    <xdr:clientData/>
  </xdr:twoCellAnchor>
  <xdr:twoCellAnchor editAs="oneCell">
    <xdr:from>
      <xdr:col>11</xdr:col>
      <xdr:colOff>0</xdr:colOff>
      <xdr:row>33</xdr:row>
      <xdr:rowOff>0</xdr:rowOff>
    </xdr:from>
    <xdr:to>
      <xdr:col>15</xdr:col>
      <xdr:colOff>19050</xdr:colOff>
      <xdr:row>43</xdr:row>
      <xdr:rowOff>128752</xdr:rowOff>
    </xdr:to>
    <xdr:pic>
      <xdr:nvPicPr>
        <xdr:cNvPr id="4" name="Picture 3" descr="RecordMacro.gif"/>
        <xdr:cNvPicPr>
          <a:picLocks noChangeAspect="1"/>
        </xdr:cNvPicPr>
      </xdr:nvPicPr>
      <xdr:blipFill>
        <a:blip xmlns:r="http://schemas.openxmlformats.org/officeDocument/2006/relationships" r:embed="rId1" cstate="print"/>
        <a:stretch>
          <a:fillRect/>
        </a:stretch>
      </xdr:blipFill>
      <xdr:spPr>
        <a:xfrm>
          <a:off x="6705600" y="6286500"/>
          <a:ext cx="2457450" cy="2033752"/>
        </a:xfrm>
        <a:prstGeom prst="rect">
          <a:avLst/>
        </a:prstGeom>
      </xdr:spPr>
    </xdr:pic>
    <xdr:clientData/>
  </xdr:twoCellAnchor>
  <xdr:twoCellAnchor editAs="oneCell">
    <xdr:from>
      <xdr:col>11</xdr:col>
      <xdr:colOff>0</xdr:colOff>
      <xdr:row>12</xdr:row>
      <xdr:rowOff>0</xdr:rowOff>
    </xdr:from>
    <xdr:to>
      <xdr:col>19</xdr:col>
      <xdr:colOff>9525</xdr:colOff>
      <xdr:row>16</xdr:row>
      <xdr:rowOff>12411</xdr:rowOff>
    </xdr:to>
    <xdr:pic>
      <xdr:nvPicPr>
        <xdr:cNvPr id="39937" name="Picture 1" descr="C:\Documents and Settings\Chris Albright\Desktop\DeveloperRibbon.gif"/>
        <xdr:cNvPicPr>
          <a:picLocks noChangeAspect="1" noChangeArrowheads="1"/>
        </xdr:cNvPicPr>
      </xdr:nvPicPr>
      <xdr:blipFill>
        <a:blip xmlns:r="http://schemas.openxmlformats.org/officeDocument/2006/relationships" r:embed="rId2" cstate="print"/>
        <a:srcRect/>
        <a:stretch>
          <a:fillRect/>
        </a:stretch>
      </xdr:blipFill>
      <xdr:spPr bwMode="auto">
        <a:xfrm>
          <a:off x="6705600" y="2286000"/>
          <a:ext cx="4886325" cy="774411"/>
        </a:xfrm>
        <a:prstGeom prst="rect">
          <a:avLst/>
        </a:prstGeom>
        <a:noFill/>
      </xdr:spPr>
    </xdr:pic>
    <xdr:clientData/>
  </xdr:twoCellAnchor>
  <xdr:twoCellAnchor>
    <xdr:from>
      <xdr:col>0</xdr:col>
      <xdr:colOff>0</xdr:colOff>
      <xdr:row>66</xdr:row>
      <xdr:rowOff>0</xdr:rowOff>
    </xdr:from>
    <xdr:to>
      <xdr:col>18</xdr:col>
      <xdr:colOff>523874</xdr:colOff>
      <xdr:row>68</xdr:row>
      <xdr:rowOff>161925</xdr:rowOff>
    </xdr:to>
    <xdr:sp macro="" textlink="">
      <xdr:nvSpPr>
        <xdr:cNvPr id="6" name="Rounded Rectangle 5">
          <a:hlinkClick xmlns:r="http://schemas.openxmlformats.org/officeDocument/2006/relationships" r:id="rId3"/>
        </xdr:cNvPr>
        <xdr:cNvSpPr/>
      </xdr:nvSpPr>
      <xdr:spPr>
        <a:xfrm>
          <a:off x="0" y="12573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3176</xdr:colOff>
      <xdr:row>1</xdr:row>
      <xdr:rowOff>190498</xdr:rowOff>
    </xdr:from>
    <xdr:to>
      <xdr:col>10</xdr:col>
      <xdr:colOff>0</xdr:colOff>
      <xdr:row>21</xdr:row>
      <xdr:rowOff>0</xdr:rowOff>
    </xdr:to>
    <xdr:sp macro="" textlink="">
      <xdr:nvSpPr>
        <xdr:cNvPr id="2" name="TextBox 1"/>
        <xdr:cNvSpPr txBox="1"/>
      </xdr:nvSpPr>
      <xdr:spPr>
        <a:xfrm>
          <a:off x="612776" y="380998"/>
          <a:ext cx="5483224" cy="3619502"/>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Right-clicking on various things is not new to</a:t>
          </a:r>
          <a:r>
            <a:rPr lang="en-US" sz="1100" baseline="0"/>
            <a:t> Excel 2007, although I wouldn't be surprised if there are now more options than ever. If you want instant context-sensitive menus, you should get used to right-clicking. This almost always leads to a useful menu of options.</a:t>
          </a:r>
        </a:p>
        <a:p>
          <a:endParaRPr lang="en-US" sz="1100" baseline="0"/>
        </a:p>
        <a:p>
          <a:r>
            <a:rPr lang="en-US" sz="1100" baseline="0"/>
            <a:t>Try it! Highlight the sales figures to the right and then right-click. This allows you to format the cells and do many other things. Format these cells as currency with zero decimals.</a:t>
          </a:r>
        </a:p>
        <a:p>
          <a:endParaRPr lang="en-US" sz="1100" baseline="0"/>
        </a:p>
        <a:p>
          <a:r>
            <a:rPr lang="en-US" sz="1100" baseline="0"/>
            <a:t>Try it! Click anywhere on the chart to the right and then right-click. You will get a menu, but the menu items will depend on what you selected on the chart. Try selecting different parts of the chart to see what I mean.</a:t>
          </a:r>
        </a:p>
        <a:p>
          <a:endParaRPr lang="en-US" sz="1100" baseline="0"/>
        </a:p>
        <a:p>
          <a:r>
            <a:rPr lang="en-US" sz="1100" baseline="0"/>
            <a:t>Try it! Select this text box you're reading and then right-click. You will get a menu for modifying the text box in some way.</a:t>
          </a:r>
        </a:p>
        <a:p>
          <a:endParaRPr lang="en-US" sz="1100" baseline="0"/>
        </a:p>
        <a:p>
          <a:r>
            <a:rPr lang="en-US" sz="1100" baseline="0"/>
            <a:t>Try it! Select the screenshot to the right (which I inserted as a Picture) and then right-click. Another menu!</a:t>
          </a:r>
        </a:p>
        <a:p>
          <a:endParaRPr lang="en-US" sz="1100" baseline="0"/>
        </a:p>
        <a:p>
          <a:r>
            <a:rPr lang="en-US" sz="1100" baseline="0"/>
            <a:t>Try it! Right-click on this worksheet's tab. Another menu!</a:t>
          </a:r>
        </a:p>
        <a:p>
          <a:endParaRPr lang="en-US" sz="1100" baseline="0"/>
        </a:p>
        <a:p>
          <a:r>
            <a:rPr lang="en-US" sz="1100" baseline="0"/>
            <a:t>Are you starting to realize how useful right-clicking can be?</a:t>
          </a:r>
          <a:endParaRPr lang="en-US" sz="1100"/>
        </a:p>
      </xdr:txBody>
    </xdr:sp>
    <xdr:clientData/>
  </xdr:twoCellAnchor>
  <xdr:twoCellAnchor>
    <xdr:from>
      <xdr:col>14</xdr:col>
      <xdr:colOff>9525</xdr:colOff>
      <xdr:row>2</xdr:row>
      <xdr:rowOff>9525</xdr:rowOff>
    </xdr:from>
    <xdr:to>
      <xdr:col>19</xdr:col>
      <xdr:colOff>600075</xdr:colOff>
      <xdr:row>13</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9525</xdr:colOff>
      <xdr:row>14</xdr:row>
      <xdr:rowOff>1</xdr:rowOff>
    </xdr:from>
    <xdr:to>
      <xdr:col>16</xdr:col>
      <xdr:colOff>542925</xdr:colOff>
      <xdr:row>28</xdr:row>
      <xdr:rowOff>7997</xdr:rowOff>
    </xdr:to>
    <xdr:pic>
      <xdr:nvPicPr>
        <xdr:cNvPr id="4" name="Picture 3" descr="Print.gif"/>
        <xdr:cNvPicPr>
          <a:picLocks noChangeAspect="1"/>
        </xdr:cNvPicPr>
      </xdr:nvPicPr>
      <xdr:blipFill>
        <a:blip xmlns:r="http://schemas.openxmlformats.org/officeDocument/2006/relationships" r:embed="rId2" cstate="print"/>
        <a:stretch>
          <a:fillRect/>
        </a:stretch>
      </xdr:blipFill>
      <xdr:spPr>
        <a:xfrm>
          <a:off x="6715125" y="2667001"/>
          <a:ext cx="3581400" cy="2674996"/>
        </a:xfrm>
        <a:prstGeom prst="rect">
          <a:avLst/>
        </a:prstGeom>
      </xdr:spPr>
    </xdr:pic>
    <xdr:clientData/>
  </xdr:twoCellAnchor>
  <xdr:twoCellAnchor>
    <xdr:from>
      <xdr:col>1</xdr:col>
      <xdr:colOff>0</xdr:colOff>
      <xdr:row>22</xdr:row>
      <xdr:rowOff>1</xdr:rowOff>
    </xdr:from>
    <xdr:to>
      <xdr:col>9</xdr:col>
      <xdr:colOff>606424</xdr:colOff>
      <xdr:row>27</xdr:row>
      <xdr:rowOff>180975</xdr:rowOff>
    </xdr:to>
    <xdr:sp macro="" textlink="">
      <xdr:nvSpPr>
        <xdr:cNvPr id="5" name="TextBox 4"/>
        <xdr:cNvSpPr txBox="1"/>
      </xdr:nvSpPr>
      <xdr:spPr>
        <a:xfrm>
          <a:off x="609600" y="4191001"/>
          <a:ext cx="5483224" cy="1133474"/>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t>Did you notice that when you right-clicked on the sales values,</a:t>
          </a:r>
          <a:r>
            <a:rPr lang="en-US" sz="1100" baseline="0"/>
            <a:t> you not only got a menu, but you also got a mini-toolbar above the menu? Try it again to see what I mean. There is also a mini-toolbar when you right-click on a chart. These toolbars are new to Excel 2007, so watch for them when you right-click on something. They don't always appear, but when they do, they provide still one more quick way to accomplish common tasks.</a:t>
          </a:r>
          <a:endParaRPr lang="en-US" sz="1100"/>
        </a:p>
      </xdr:txBody>
    </xdr:sp>
    <xdr:clientData/>
  </xdr:twoCellAnchor>
  <xdr:twoCellAnchor>
    <xdr:from>
      <xdr:col>0</xdr:col>
      <xdr:colOff>0</xdr:colOff>
      <xdr:row>34</xdr:row>
      <xdr:rowOff>0</xdr:rowOff>
    </xdr:from>
    <xdr:to>
      <xdr:col>18</xdr:col>
      <xdr:colOff>523874</xdr:colOff>
      <xdr:row>36</xdr:row>
      <xdr:rowOff>161925</xdr:rowOff>
    </xdr:to>
    <xdr:sp macro="" textlink="">
      <xdr:nvSpPr>
        <xdr:cNvPr id="6" name="Rounded Rectangle 5">
          <a:hlinkClick xmlns:r="http://schemas.openxmlformats.org/officeDocument/2006/relationships" r:id="rId3"/>
        </xdr:cNvPr>
        <xdr:cNvSpPr/>
      </xdr:nvSpPr>
      <xdr:spPr>
        <a:xfrm>
          <a:off x="0" y="6477000"/>
          <a:ext cx="11496674" cy="54292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scene3d>
            <a:camera prst="orthographicFront"/>
            <a:lightRig rig="flat" dir="t">
              <a:rot lat="0" lon="0" rev="18900000"/>
            </a:lightRig>
          </a:scene3d>
          <a:sp3d extrusionH="31750" contourW="6350" prstMaterial="powder">
            <a:bevelT w="19050" h="19050" prst="angle"/>
            <a:contourClr>
              <a:schemeClr val="accent3">
                <a:tint val="100000"/>
                <a:shade val="100000"/>
                <a:satMod val="100000"/>
                <a:hueMod val="100000"/>
              </a:schemeClr>
            </a:contourClr>
          </a:sp3d>
        </a:bodyPr>
        <a:lstStyle/>
        <a:p>
          <a:pPr algn="ctr"/>
          <a:r>
            <a:rPr lang="en-US" sz="2800" b="1" cap="none" spc="0">
              <a:ln/>
              <a:solidFill>
                <a:schemeClr val="accent3"/>
              </a:solidFill>
              <a:effectLst/>
            </a:rPr>
            <a:t>http://excel-expert.yolasite.com</a:t>
          </a:r>
          <a:endParaRPr lang="en-US" sz="1100" b="1" cap="none" spc="0">
            <a:ln/>
            <a:solidFill>
              <a:schemeClr val="accent3"/>
            </a:solidFill>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a:spPr>
      <a:bodyPr vertOverflow="clip" vert="horz"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Sheet1"/>
  <dimension ref="A1:K41"/>
  <sheetViews>
    <sheetView showGridLines="0" tabSelected="1" topLeftCell="B13" workbookViewId="0"/>
  </sheetViews>
  <sheetFormatPr defaultColWidth="0" defaultRowHeight="15" zeroHeight="1"/>
  <cols>
    <col min="1" max="1" width="8.5703125" hidden="1" customWidth="1"/>
    <col min="2" max="2" width="3.85546875" customWidth="1"/>
    <col min="3" max="3" width="3.7109375" customWidth="1"/>
    <col min="4" max="4" width="53.28515625" customWidth="1"/>
    <col min="5" max="5" width="3.7109375" customWidth="1"/>
    <col min="6" max="6" width="56.140625" customWidth="1"/>
    <col min="7" max="7" width="3.7109375" customWidth="1"/>
    <col min="8" max="8" width="17" customWidth="1"/>
    <col min="9" max="9" width="12.7109375" customWidth="1"/>
    <col min="10" max="11" width="9.140625" customWidth="1"/>
    <col min="12" max="16384" width="9.140625" hidden="1"/>
  </cols>
  <sheetData>
    <row r="1" spans="2:11">
      <c r="E1" s="99" t="s">
        <v>321</v>
      </c>
      <c r="F1" s="100"/>
      <c r="G1" s="100"/>
      <c r="H1" s="101"/>
      <c r="I1" s="97"/>
    </row>
    <row r="2" spans="2:11" ht="45" customHeight="1"/>
    <row r="3" spans="2:11" ht="15" customHeight="1">
      <c r="B3" s="104"/>
      <c r="C3" s="105"/>
      <c r="D3" s="105"/>
      <c r="E3" s="105"/>
      <c r="F3" s="105"/>
      <c r="G3" s="105"/>
      <c r="H3" s="105"/>
      <c r="I3" s="105"/>
      <c r="J3" s="105"/>
      <c r="K3" s="106"/>
    </row>
    <row r="4" spans="2:11">
      <c r="B4" s="107"/>
      <c r="C4" s="102" t="s">
        <v>0</v>
      </c>
      <c r="D4" s="103"/>
      <c r="E4" s="102" t="s">
        <v>15</v>
      </c>
      <c r="F4" s="103"/>
      <c r="G4" s="102" t="s">
        <v>21</v>
      </c>
      <c r="H4" s="103"/>
      <c r="I4" s="103"/>
      <c r="J4" s="103"/>
      <c r="K4" s="108"/>
    </row>
    <row r="5" spans="2:11">
      <c r="B5" s="107"/>
      <c r="C5" s="102" t="s">
        <v>399</v>
      </c>
      <c r="D5" s="103"/>
      <c r="E5" s="103"/>
      <c r="F5" s="102" t="s">
        <v>157</v>
      </c>
      <c r="G5" s="102"/>
      <c r="H5" s="102" t="s">
        <v>323</v>
      </c>
      <c r="I5" s="103"/>
      <c r="J5" s="103"/>
      <c r="K5" s="108"/>
    </row>
    <row r="6" spans="2:11">
      <c r="B6" s="107"/>
      <c r="C6" s="103"/>
      <c r="D6" s="102" t="s">
        <v>393</v>
      </c>
      <c r="E6" s="103"/>
      <c r="F6" s="102" t="s">
        <v>71</v>
      </c>
      <c r="G6" s="103"/>
      <c r="H6" s="102" t="s">
        <v>23</v>
      </c>
      <c r="I6" s="103"/>
      <c r="J6" s="103"/>
      <c r="K6" s="108"/>
    </row>
    <row r="7" spans="2:11">
      <c r="B7" s="107"/>
      <c r="C7" s="103"/>
      <c r="D7" s="102" t="s">
        <v>397</v>
      </c>
      <c r="E7" s="103"/>
      <c r="F7" s="102" t="s">
        <v>358</v>
      </c>
      <c r="G7" s="103"/>
      <c r="H7" s="102" t="s">
        <v>22</v>
      </c>
      <c r="I7" s="103"/>
      <c r="J7" s="103"/>
      <c r="K7" s="108"/>
    </row>
    <row r="8" spans="2:11">
      <c r="B8" s="107"/>
      <c r="C8" s="103"/>
      <c r="D8" s="102" t="s">
        <v>394</v>
      </c>
      <c r="E8" s="103"/>
      <c r="F8" s="102" t="s">
        <v>24</v>
      </c>
      <c r="G8" s="103"/>
      <c r="H8" s="102" t="s">
        <v>26</v>
      </c>
      <c r="I8" s="103"/>
      <c r="J8" s="103"/>
      <c r="K8" s="108"/>
    </row>
    <row r="9" spans="2:11">
      <c r="B9" s="107"/>
      <c r="C9" s="103"/>
      <c r="D9" s="102" t="s">
        <v>395</v>
      </c>
      <c r="E9" s="103"/>
      <c r="F9" s="102" t="s">
        <v>17</v>
      </c>
      <c r="G9" s="103"/>
      <c r="H9" s="102" t="s">
        <v>27</v>
      </c>
      <c r="I9" s="103"/>
      <c r="J9" s="103"/>
      <c r="K9" s="108"/>
    </row>
    <row r="10" spans="2:11">
      <c r="B10" s="107"/>
      <c r="C10" s="103"/>
      <c r="D10" s="102" t="s">
        <v>396</v>
      </c>
      <c r="E10" s="103"/>
      <c r="F10" s="102" t="s">
        <v>25</v>
      </c>
      <c r="G10" s="102" t="s">
        <v>28</v>
      </c>
      <c r="H10" s="103"/>
      <c r="I10" s="103"/>
      <c r="J10" s="103"/>
      <c r="K10" s="108"/>
    </row>
    <row r="11" spans="2:11">
      <c r="B11" s="107"/>
      <c r="C11" s="103"/>
      <c r="D11" s="102" t="s">
        <v>492</v>
      </c>
      <c r="E11" s="103"/>
      <c r="F11" s="102" t="s">
        <v>401</v>
      </c>
      <c r="G11" s="103"/>
      <c r="H11" s="102" t="s">
        <v>260</v>
      </c>
      <c r="I11" s="103"/>
      <c r="J11" s="103"/>
      <c r="K11" s="108"/>
    </row>
    <row r="12" spans="2:11">
      <c r="B12" s="107"/>
      <c r="C12" s="102" t="s">
        <v>1</v>
      </c>
      <c r="D12" s="103"/>
      <c r="E12" s="102" t="s">
        <v>337</v>
      </c>
      <c r="F12" s="102"/>
      <c r="G12" s="103"/>
      <c r="H12" s="102" t="s">
        <v>29</v>
      </c>
      <c r="I12" s="103"/>
      <c r="J12" s="103"/>
      <c r="K12" s="108"/>
    </row>
    <row r="13" spans="2:11">
      <c r="B13" s="107"/>
      <c r="C13" s="103"/>
      <c r="D13" s="102" t="s">
        <v>428</v>
      </c>
      <c r="E13" s="103"/>
      <c r="F13" s="102" t="s">
        <v>338</v>
      </c>
      <c r="G13" s="103"/>
      <c r="H13" s="102" t="s">
        <v>329</v>
      </c>
      <c r="I13" s="103"/>
      <c r="J13" s="103"/>
      <c r="K13" s="108"/>
    </row>
    <row r="14" spans="2:11">
      <c r="B14" s="107"/>
      <c r="C14" s="103"/>
      <c r="D14" s="102" t="s">
        <v>2</v>
      </c>
      <c r="E14" s="103"/>
      <c r="F14" s="102" t="s">
        <v>392</v>
      </c>
      <c r="G14" s="103"/>
      <c r="H14" s="102" t="s">
        <v>30</v>
      </c>
      <c r="I14" s="103"/>
      <c r="J14" s="103"/>
      <c r="K14" s="108"/>
    </row>
    <row r="15" spans="2:11">
      <c r="B15" s="107"/>
      <c r="C15" s="103"/>
      <c r="D15" s="102" t="s">
        <v>322</v>
      </c>
      <c r="E15" s="103"/>
      <c r="F15" s="102" t="s">
        <v>339</v>
      </c>
      <c r="G15" s="102" t="s">
        <v>31</v>
      </c>
      <c r="H15" s="103"/>
      <c r="I15" s="103"/>
      <c r="J15" s="103"/>
      <c r="K15" s="108"/>
    </row>
    <row r="16" spans="2:11">
      <c r="B16" s="107"/>
      <c r="C16" s="103"/>
      <c r="D16" s="102" t="s">
        <v>3</v>
      </c>
      <c r="E16" s="102" t="s">
        <v>486</v>
      </c>
      <c r="F16" s="103"/>
      <c r="G16" s="103"/>
      <c r="H16" s="102" t="s">
        <v>32</v>
      </c>
      <c r="I16" s="103"/>
      <c r="J16" s="103"/>
      <c r="K16" s="108"/>
    </row>
    <row r="17" spans="2:11">
      <c r="B17" s="107"/>
      <c r="C17" s="103"/>
      <c r="D17" s="102" t="s">
        <v>4</v>
      </c>
      <c r="E17" s="102" t="s">
        <v>480</v>
      </c>
      <c r="F17" s="103"/>
      <c r="G17" s="103"/>
      <c r="H17" s="102" t="s">
        <v>33</v>
      </c>
      <c r="I17" s="103"/>
      <c r="J17" s="103"/>
      <c r="K17" s="108"/>
    </row>
    <row r="18" spans="2:11">
      <c r="B18" s="107"/>
      <c r="C18" s="103"/>
      <c r="D18" s="102" t="s">
        <v>5</v>
      </c>
      <c r="E18" s="102" t="s">
        <v>18</v>
      </c>
      <c r="F18" s="103"/>
      <c r="G18" s="103"/>
      <c r="H18" s="102" t="s">
        <v>34</v>
      </c>
      <c r="I18" s="103"/>
      <c r="J18" s="103"/>
      <c r="K18" s="108"/>
    </row>
    <row r="19" spans="2:11">
      <c r="B19" s="107"/>
      <c r="C19" s="103"/>
      <c r="D19" s="102" t="s">
        <v>6</v>
      </c>
      <c r="E19" s="103"/>
      <c r="F19" s="102" t="s">
        <v>158</v>
      </c>
      <c r="G19" s="102" t="s">
        <v>489</v>
      </c>
      <c r="H19" s="103"/>
      <c r="I19" s="103"/>
      <c r="J19" s="103"/>
      <c r="K19" s="108"/>
    </row>
    <row r="20" spans="2:11">
      <c r="B20" s="107"/>
      <c r="C20" s="103"/>
      <c r="D20" s="102" t="s">
        <v>7</v>
      </c>
      <c r="E20" s="103"/>
      <c r="F20" s="102" t="s">
        <v>159</v>
      </c>
      <c r="G20" s="103"/>
      <c r="H20" s="102" t="s">
        <v>35</v>
      </c>
      <c r="I20" s="103"/>
      <c r="J20" s="103"/>
      <c r="K20" s="108"/>
    </row>
    <row r="21" spans="2:11">
      <c r="B21" s="107"/>
      <c r="C21" s="103"/>
      <c r="D21" s="102" t="s">
        <v>40</v>
      </c>
      <c r="E21" s="102" t="s">
        <v>460</v>
      </c>
      <c r="F21" s="103"/>
      <c r="G21" s="103"/>
      <c r="H21" s="102" t="s">
        <v>36</v>
      </c>
      <c r="I21" s="103"/>
      <c r="J21" s="103"/>
      <c r="K21" s="108"/>
    </row>
    <row r="22" spans="2:11">
      <c r="B22" s="107"/>
      <c r="C22" s="103"/>
      <c r="D22" s="102" t="s">
        <v>8</v>
      </c>
      <c r="E22" s="102" t="s">
        <v>461</v>
      </c>
      <c r="F22" s="103"/>
      <c r="G22" s="103"/>
      <c r="H22" s="102" t="s">
        <v>37</v>
      </c>
      <c r="I22" s="103"/>
      <c r="J22" s="103"/>
      <c r="K22" s="108"/>
    </row>
    <row r="23" spans="2:11">
      <c r="B23" s="107"/>
      <c r="C23" s="103"/>
      <c r="D23" s="102" t="s">
        <v>400</v>
      </c>
      <c r="E23" s="102" t="s">
        <v>455</v>
      </c>
      <c r="F23" s="103"/>
      <c r="G23" s="102" t="s">
        <v>479</v>
      </c>
      <c r="H23" s="103"/>
      <c r="I23" s="103"/>
      <c r="J23" s="103"/>
      <c r="K23" s="108"/>
    </row>
    <row r="24" spans="2:11">
      <c r="B24" s="107"/>
      <c r="C24" s="103"/>
      <c r="D24" s="102" t="s">
        <v>391</v>
      </c>
      <c r="E24" s="102" t="s">
        <v>402</v>
      </c>
      <c r="F24" s="103"/>
      <c r="G24" s="103"/>
      <c r="H24" s="103"/>
      <c r="I24" s="103"/>
      <c r="J24" s="103"/>
      <c r="K24" s="108"/>
    </row>
    <row r="25" spans="2:11">
      <c r="B25" s="107"/>
      <c r="C25" s="103"/>
      <c r="D25" s="102" t="s">
        <v>429</v>
      </c>
      <c r="E25" s="102" t="s">
        <v>490</v>
      </c>
      <c r="F25" s="103"/>
      <c r="G25" s="103"/>
      <c r="H25" s="103"/>
      <c r="I25" s="103"/>
      <c r="J25" s="103"/>
      <c r="K25" s="108"/>
    </row>
    <row r="26" spans="2:11">
      <c r="B26" s="107"/>
      <c r="C26" s="103"/>
      <c r="D26" s="102" t="s">
        <v>11</v>
      </c>
      <c r="E26" s="102" t="s">
        <v>409</v>
      </c>
      <c r="F26" s="103"/>
      <c r="G26" s="103"/>
      <c r="H26" s="103"/>
      <c r="I26" s="103"/>
      <c r="J26" s="103"/>
      <c r="K26" s="108"/>
    </row>
    <row r="27" spans="2:11">
      <c r="B27" s="107"/>
      <c r="C27" s="103"/>
      <c r="D27" s="102" t="s">
        <v>39</v>
      </c>
      <c r="E27" s="103"/>
      <c r="F27" s="102" t="s">
        <v>365</v>
      </c>
      <c r="G27" s="103"/>
      <c r="H27" s="103"/>
      <c r="I27" s="103"/>
      <c r="J27" s="103"/>
      <c r="K27" s="108"/>
    </row>
    <row r="28" spans="2:11">
      <c r="B28" s="107"/>
      <c r="C28" s="103"/>
      <c r="D28" s="102" t="s">
        <v>9</v>
      </c>
      <c r="E28" s="103"/>
      <c r="F28" s="102" t="s">
        <v>376</v>
      </c>
      <c r="G28" s="103"/>
      <c r="H28" s="103"/>
      <c r="I28" s="103"/>
      <c r="J28" s="103"/>
      <c r="K28" s="108"/>
    </row>
    <row r="29" spans="2:11">
      <c r="B29" s="107"/>
      <c r="C29" s="103"/>
      <c r="D29" s="102" t="s">
        <v>10</v>
      </c>
      <c r="E29" s="103"/>
      <c r="F29" s="102" t="s">
        <v>16</v>
      </c>
      <c r="G29" s="103"/>
      <c r="H29" s="103"/>
      <c r="I29" s="103"/>
      <c r="J29" s="103"/>
      <c r="K29" s="108"/>
    </row>
    <row r="30" spans="2:11">
      <c r="B30" s="107"/>
      <c r="C30" s="103"/>
      <c r="D30" s="102" t="s">
        <v>377</v>
      </c>
      <c r="E30" s="102" t="s">
        <v>19</v>
      </c>
      <c r="F30" s="103"/>
      <c r="G30" s="103"/>
      <c r="H30" s="103"/>
      <c r="I30" s="103"/>
      <c r="J30" s="103"/>
      <c r="K30" s="108"/>
    </row>
    <row r="31" spans="2:11">
      <c r="B31" s="107"/>
      <c r="C31" s="103"/>
      <c r="D31" s="102" t="s">
        <v>12</v>
      </c>
      <c r="E31" s="103"/>
      <c r="F31" s="102" t="s">
        <v>410</v>
      </c>
      <c r="G31" s="103"/>
      <c r="H31" s="103"/>
      <c r="I31" s="103"/>
      <c r="J31" s="103"/>
      <c r="K31" s="108"/>
    </row>
    <row r="32" spans="2:11">
      <c r="B32" s="107"/>
      <c r="C32" s="103"/>
      <c r="D32" s="102" t="s">
        <v>13</v>
      </c>
      <c r="E32" s="102"/>
      <c r="F32" s="102" t="s">
        <v>20</v>
      </c>
      <c r="G32" s="103"/>
      <c r="H32" s="103"/>
      <c r="I32" s="103"/>
      <c r="J32" s="103"/>
      <c r="K32" s="108"/>
    </row>
    <row r="33" spans="2:11">
      <c r="B33" s="107"/>
      <c r="C33" s="103"/>
      <c r="D33" s="102" t="s">
        <v>14</v>
      </c>
      <c r="E33" s="103"/>
      <c r="F33" s="102" t="s">
        <v>488</v>
      </c>
      <c r="G33" s="103"/>
      <c r="H33" s="103"/>
      <c r="I33" s="103"/>
      <c r="J33" s="103"/>
      <c r="K33" s="108"/>
    </row>
    <row r="34" spans="2:11">
      <c r="B34" s="107"/>
      <c r="C34" s="103"/>
      <c r="D34" s="102" t="s">
        <v>487</v>
      </c>
      <c r="E34" s="103"/>
      <c r="F34" s="103"/>
      <c r="G34" s="103"/>
      <c r="H34" s="103"/>
      <c r="I34" s="103"/>
      <c r="J34" s="103"/>
      <c r="K34" s="108"/>
    </row>
    <row r="35" spans="2:11">
      <c r="B35" s="109"/>
      <c r="C35" s="110"/>
      <c r="D35" s="110"/>
      <c r="E35" s="110"/>
      <c r="F35" s="110"/>
      <c r="G35" s="110"/>
      <c r="H35" s="110"/>
      <c r="I35" s="110"/>
      <c r="J35" s="110"/>
      <c r="K35" s="111"/>
    </row>
    <row r="36" spans="2:11"/>
    <row r="37" spans="2:11"/>
    <row r="38" spans="2:11"/>
    <row r="39" spans="2:11" hidden="1"/>
    <row r="40" spans="2:11" hidden="1"/>
    <row r="41" spans="2:11" hidden="1"/>
  </sheetData>
  <sheetProtection password="EF05" sheet="1" objects="1" scenarios="1"/>
  <hyperlinks>
    <hyperlink ref="C4" location="Introduction!A1" display="Introduction"/>
    <hyperlink ref="C5" location="'Changes in Excel 2007'!A1" display="Changes in Excel 2007"/>
    <hyperlink ref="C12" location="'Basic spreadsheet tasks'!A1" display="Basic Spreadsheet Tasks"/>
    <hyperlink ref="D14" location="'Going home'!AM100" display="Moving to the top of the sheet"/>
    <hyperlink ref="D16" location="'End-arrow keys'!A1" display="Using End-arrow key combinations"/>
    <hyperlink ref="D17" location="'Screen-splitters'!A1" display="Splitting the screen"/>
    <hyperlink ref="D18" location="'Select a range'!A1" display="Selecting a range"/>
    <hyperlink ref="D19" location="'Select multiple ranges'!A1" display="Selecting multiple ranges"/>
    <hyperlink ref="D20" location="'Copy Paste'!A1" display="Copying and pasting"/>
    <hyperlink ref="D21" location="'Paste Special'!A1" display="Copying and pasting special values"/>
    <hyperlink ref="D22" location="'Cut Paste'!A1" display="Cutting and pasting"/>
    <hyperlink ref="D27" location="'Go To'!A1" display="Go To options"/>
    <hyperlink ref="D28" location="'Relative Absolute'!A1" display="Absolute and relative addresses"/>
    <hyperlink ref="D29" location="'R1C1 Notation'!A1" display="Showing formulas in R1C1 notation"/>
    <hyperlink ref="D23" location="'Rows, Columns'!A1" display="Inserting, deleting, hiding, unhiding rows or columns"/>
    <hyperlink ref="D26" location="'Fill Series'!A1" display="Filling a series"/>
    <hyperlink ref="D31" location="'Summation Button'!A1" display="Summation button"/>
    <hyperlink ref="D33" location="'Range Names'!A1" display="Range names"/>
    <hyperlink ref="E4" location="'Basic Functions'!A1" display="Basic Excel functions"/>
    <hyperlink ref="F6" location="'Sum, Average'!A1" display="SUM and AVERAGE functions"/>
    <hyperlink ref="F7" location="'Count, Counta, Countblank'!A1" display="COUNT, COUNTA, and COUNTBLANK functions"/>
    <hyperlink ref="F8" location="'Min, Max'!A1" display="MAX and MIN functions"/>
    <hyperlink ref="F29" location="Sumproduct!A1" display="SUMPRODUCT function"/>
    <hyperlink ref="F9" location="If!A1" display="IF function"/>
    <hyperlink ref="F10" location="Lookup!A1" display="VLOOKUP and HLOOKUP functions"/>
    <hyperlink ref="F5" location="'fx button'!A1" display="Paste function (fx) button"/>
    <hyperlink ref="E18" location="'Data tables'!A1" display="Data tables"/>
    <hyperlink ref="F19" location="'One-way data table'!A1" display="One-way data tables"/>
    <hyperlink ref="F20" location="'Two-way data table'!A1" display="Two-way data tables"/>
    <hyperlink ref="E30" location="Text!A1" display="Working with text"/>
    <hyperlink ref="F32" location="Concatenating!A1" display="Concatenating text"/>
    <hyperlink ref="F33" location="Parsing!A1" display="Parsing text with FIND, LEN, RIGHT, LEFT, and MID functions"/>
    <hyperlink ref="G4" location="Dates!A1" display="Working with dates"/>
    <hyperlink ref="H6" location="'Now, Today'!A1" display="NOW and TODAY functions"/>
    <hyperlink ref="H7" location="'Year, Month, Day, Weekday'!A1" display="YEAR, MONTH, DAY, and WEEKDAY functions"/>
    <hyperlink ref="H8" location="Datedif!A1" display="DATEDIF function"/>
    <hyperlink ref="H9" location="'Date, Datevalue'!A1" display="DATE and DATEVALUE functions"/>
    <hyperlink ref="G10" location="Statistical!A1" display="Statistical functions"/>
    <hyperlink ref="H11" location="'Median, Percentile, Quartile'!A1" display="MEDIAN, PERCENTILE, and QUARTILE functions"/>
    <hyperlink ref="H12" location="'Stdev, Var'!A1" display="STDEV and VAR functions"/>
    <hyperlink ref="H14" location="'Rank, Large, Small'!A1" display="RANK, LARGE, and SMALL functions"/>
    <hyperlink ref="G15" location="Financial!A1" display="Financial functions"/>
    <hyperlink ref="H16" location="PMT!A1" display="PMT function"/>
    <hyperlink ref="H17" location="'NPV, XNPV'!A1" display="NPV and XNPV functions"/>
    <hyperlink ref="H18" location="IRR!A1" display="IRR function"/>
    <hyperlink ref="G19" location="'Lookup, Reference'!A1" display="Lookup and reference functions"/>
    <hyperlink ref="H20" location="Index!A1" display="INDEX function"/>
    <hyperlink ref="H21" location="Match!A1" display="MATCH function"/>
    <hyperlink ref="H22" location="Offset!A1" display="OFFSET function"/>
    <hyperlink ref="D15" location="Undo!A1" display="Undoing actions"/>
    <hyperlink ref="D32" location="Transpose!A1" display="Transposing a range"/>
    <hyperlink ref="H5" location="Y2K!A1" display="Y2K problem"/>
    <hyperlink ref="H13" location="Correlation!A1" display="CORREL and COVAR functions"/>
    <hyperlink ref="E12" location="Charts!A1" display="Charts"/>
    <hyperlink ref="F13" location="'Create chart'!A1" display="Creating a chart"/>
    <hyperlink ref="F15" location="'Modify chart'!A1" display="Modifying a chart"/>
    <hyperlink ref="F27" location="'Countif, Sumif, Averageif'!A1" display="COUNTIF, SUMIF, and AVERAGEIF functions"/>
    <hyperlink ref="F28" location="'Countifs, Sumifs, Averageifs'!A1" display="COUNTIFS, SUMIFS, and AVERAGEIFS functions"/>
    <hyperlink ref="D30" location="'Auditing formulas'!A1" display="Auditing formulas"/>
    <hyperlink ref="D24" location="Worksheets!A1" display="Manipulating worksheets"/>
    <hyperlink ref="E26" location="'Counting, Summing Functions'!A1" display="Other common counting, summing functions"/>
    <hyperlink ref="F14" location="'Locating chart'!A1" display="Locating a chart"/>
    <hyperlink ref="D6" location="'Tabs, Ribbons'!A1" display="Tabs and ribbons"/>
    <hyperlink ref="D8" location="QAT!A1" display="Quick Access Toolbar (QAT)"/>
    <hyperlink ref="D9" location="'Excel Options'!A1" display="Excel Options"/>
    <hyperlink ref="D10" location="'File extensions'!A1" display="File extensions"/>
    <hyperlink ref="D7" location="'Office button'!A1" display="Office button"/>
    <hyperlink ref="F11" location="'Math functions'!A1" display="Common math functions"/>
    <hyperlink ref="E24" location="'Data validation'!A1" display="Data validation"/>
    <hyperlink ref="F31" location="'Trim, Value'!A1" display="TRIM and VALUE functions"/>
    <hyperlink ref="D13" location="'Cell comments, text boxes'!A1" display="Cell comments and text boxes for documenting"/>
    <hyperlink ref="D25" location="Sorting!A1" display="Sorting"/>
    <hyperlink ref="E23" location="'Conditional formatting'!A1" display="Conditional formatting"/>
    <hyperlink ref="E21" location="Tables!A1" display="Tables"/>
    <hyperlink ref="E22" location="'Pivot tables'!A1" display="Pivot tables"/>
    <hyperlink ref="G23" location="'Recording macro'!A1" display="Recording a macro"/>
    <hyperlink ref="E17" location="'Goal Seek'!A1" display="Goal Seek"/>
    <hyperlink ref="E16" location="Hyperlinks!A1" display="Hyperlinks"/>
    <hyperlink ref="D34" location="Printing!A1" display="Printing"/>
    <hyperlink ref="E25" location="Protecting!A1" display="Protecting and unprotecting"/>
    <hyperlink ref="D11" location="'Right-clicking'!A1" display="Right-clicking"/>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sheetPr codeName="Sheet9"/>
  <dimension ref="A1:N29"/>
  <sheetViews>
    <sheetView showGridLines="0" showRowColHeaders="0" workbookViewId="0">
      <selection activeCell="A15" sqref="A15"/>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72"/>
  <dimension ref="A1:R30"/>
  <sheetViews>
    <sheetView showGridLines="0" showRowColHeaders="0" workbookViewId="0"/>
  </sheetViews>
  <sheetFormatPr defaultRowHeight="15"/>
  <sheetData>
    <row r="1" spans="1:18">
      <c r="A1" s="1" t="s">
        <v>38</v>
      </c>
      <c r="F1" s="99" t="s">
        <v>321</v>
      </c>
      <c r="G1" s="100"/>
      <c r="H1" s="100"/>
      <c r="I1" s="100"/>
      <c r="J1" s="100"/>
      <c r="K1" s="100"/>
      <c r="L1" s="100"/>
      <c r="M1" s="100"/>
      <c r="N1" s="101"/>
    </row>
    <row r="3" spans="1:18">
      <c r="M3" s="8"/>
    </row>
    <row r="4" spans="1:18">
      <c r="L4" s="25"/>
      <c r="M4" s="88"/>
      <c r="N4" s="25"/>
      <c r="O4" s="25"/>
    </row>
    <row r="5" spans="1:18">
      <c r="L5" s="25"/>
      <c r="M5" s="88"/>
      <c r="N5" s="25"/>
      <c r="O5" s="25"/>
    </row>
    <row r="6" spans="1:18">
      <c r="L6" s="25"/>
      <c r="M6" s="25"/>
      <c r="N6" s="25"/>
      <c r="O6" s="25"/>
    </row>
    <row r="7" spans="1:18">
      <c r="L7" s="25"/>
      <c r="M7" s="25"/>
      <c r="N7" s="25"/>
      <c r="O7" s="25"/>
    </row>
    <row r="8" spans="1:18">
      <c r="L8" s="25"/>
      <c r="M8" s="25"/>
      <c r="N8" s="25"/>
      <c r="O8" s="25"/>
    </row>
    <row r="9" spans="1:18">
      <c r="L9" s="25"/>
      <c r="M9" s="25"/>
      <c r="N9" s="25"/>
      <c r="O9" s="25"/>
    </row>
    <row r="10" spans="1:18">
      <c r="M10" s="25"/>
      <c r="N10" s="25"/>
      <c r="O10" s="25"/>
      <c r="R10" s="89" t="s">
        <v>62</v>
      </c>
    </row>
    <row r="11" spans="1:18">
      <c r="M11" s="25"/>
      <c r="N11" s="25"/>
      <c r="O11" s="25"/>
      <c r="R11" s="25">
        <v>15.3</v>
      </c>
    </row>
    <row r="12" spans="1:18">
      <c r="M12" s="25"/>
      <c r="N12" s="25"/>
      <c r="O12" s="25"/>
      <c r="R12" s="25">
        <v>14.7</v>
      </c>
    </row>
    <row r="13" spans="1:18">
      <c r="M13" s="25"/>
      <c r="N13" s="25"/>
      <c r="O13" s="25"/>
      <c r="R13" s="25">
        <v>9.6</v>
      </c>
    </row>
    <row r="14" spans="1:18">
      <c r="M14" s="25"/>
      <c r="N14" s="25"/>
      <c r="O14" s="25"/>
      <c r="R14" s="70">
        <v>12.1</v>
      </c>
    </row>
    <row r="15" spans="1:18">
      <c r="M15" s="25"/>
      <c r="N15" s="25"/>
      <c r="O15" s="25"/>
      <c r="R15" s="70">
        <v>14.2</v>
      </c>
    </row>
    <row r="16" spans="1:18">
      <c r="L16" s="25"/>
      <c r="M16" s="25"/>
      <c r="N16" s="25"/>
      <c r="O16" s="25"/>
    </row>
    <row r="17" spans="3:15">
      <c r="L17" s="25"/>
      <c r="M17" s="25"/>
      <c r="N17" s="25"/>
      <c r="O17" s="25"/>
    </row>
    <row r="18" spans="3:15">
      <c r="L18" s="25"/>
      <c r="M18" s="25"/>
      <c r="N18" s="25"/>
      <c r="O18" s="25"/>
    </row>
    <row r="19" spans="3:15">
      <c r="L19" s="25"/>
      <c r="M19" s="25"/>
      <c r="N19" s="25"/>
      <c r="O19" s="25"/>
    </row>
    <row r="20" spans="3:15">
      <c r="L20" s="25"/>
      <c r="M20" s="25"/>
      <c r="N20" s="25"/>
      <c r="O20" s="25"/>
    </row>
    <row r="21" spans="3:15">
      <c r="L21" s="25"/>
      <c r="M21" s="25"/>
      <c r="N21" s="25"/>
      <c r="O21" s="25"/>
    </row>
    <row r="22" spans="3:15">
      <c r="L22" s="25"/>
      <c r="M22" s="25"/>
      <c r="N22" s="25"/>
      <c r="O22" s="25"/>
    </row>
    <row r="23" spans="3:15">
      <c r="L23" s="25"/>
      <c r="M23" s="25"/>
      <c r="N23" s="25"/>
      <c r="O23" s="25"/>
    </row>
    <row r="24" spans="3:15">
      <c r="L24" s="25"/>
      <c r="M24" s="25"/>
      <c r="N24" s="25"/>
      <c r="O24" s="25"/>
    </row>
    <row r="25" spans="3:15">
      <c r="L25" s="25"/>
      <c r="M25" s="25"/>
      <c r="N25" s="25"/>
      <c r="O25" s="25"/>
    </row>
    <row r="26" spans="3:15">
      <c r="L26" s="25"/>
      <c r="M26" s="25"/>
      <c r="N26" s="25"/>
      <c r="O26" s="25"/>
    </row>
    <row r="27" spans="3:15">
      <c r="L27" s="25"/>
      <c r="M27" s="25"/>
      <c r="N27" s="25"/>
      <c r="O27" s="25"/>
    </row>
    <row r="28" spans="3:15">
      <c r="L28" s="25"/>
      <c r="M28" s="25"/>
      <c r="N28" s="25"/>
      <c r="O28" s="25"/>
    </row>
    <row r="29" spans="3:15">
      <c r="C29" s="87"/>
      <c r="L29" s="25"/>
      <c r="M29" s="25"/>
      <c r="N29" s="25"/>
      <c r="O29" s="25"/>
    </row>
    <row r="30" spans="3:15">
      <c r="L30" s="25"/>
      <c r="M30" s="25"/>
      <c r="N30" s="25"/>
      <c r="O30" s="25"/>
    </row>
  </sheetData>
  <hyperlinks>
    <hyperlink ref="A1" location="'Table of contents'!A1" display="Return to table of contents"/>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1"/>
  <dimension ref="A1:O30"/>
  <sheetViews>
    <sheetView showGridLines="0" showRowColHeaders="0" topLeftCell="A13" workbookViewId="0">
      <selection activeCell="A37" sqref="A37"/>
    </sheetView>
  </sheetViews>
  <sheetFormatPr defaultRowHeight="15"/>
  <sheetData>
    <row r="1" spans="1:15">
      <c r="A1" s="1" t="s">
        <v>38</v>
      </c>
      <c r="F1" s="99" t="s">
        <v>321</v>
      </c>
      <c r="G1" s="100"/>
      <c r="H1" s="100"/>
      <c r="I1" s="100"/>
      <c r="J1" s="100"/>
      <c r="K1" s="100"/>
      <c r="L1" s="100"/>
      <c r="M1" s="100"/>
      <c r="N1" s="101"/>
    </row>
    <row r="3" spans="1:15">
      <c r="L3">
        <f t="shared" ref="L3:M15" ca="1" si="0">RANDBETWEEN(1,50)</f>
        <v>24</v>
      </c>
      <c r="M3">
        <f t="shared" ca="1" si="0"/>
        <v>49</v>
      </c>
    </row>
    <row r="4" spans="1:15">
      <c r="L4" s="25">
        <f t="shared" ca="1" si="0"/>
        <v>7</v>
      </c>
      <c r="M4" s="25">
        <f t="shared" ca="1" si="0"/>
        <v>26</v>
      </c>
      <c r="N4" s="25"/>
      <c r="O4" s="25"/>
    </row>
    <row r="5" spans="1:15">
      <c r="L5" s="25">
        <f t="shared" ca="1" si="0"/>
        <v>34</v>
      </c>
      <c r="M5" s="25">
        <f t="shared" ca="1" si="0"/>
        <v>4</v>
      </c>
      <c r="N5" s="25"/>
      <c r="O5" s="25"/>
    </row>
    <row r="6" spans="1:15">
      <c r="L6" s="25">
        <f t="shared" ca="1" si="0"/>
        <v>46</v>
      </c>
      <c r="M6" s="25">
        <f t="shared" ca="1" si="0"/>
        <v>50</v>
      </c>
      <c r="N6" s="25"/>
      <c r="O6" s="25"/>
    </row>
    <row r="7" spans="1:15">
      <c r="L7" s="25">
        <f t="shared" ca="1" si="0"/>
        <v>46</v>
      </c>
      <c r="M7" s="25">
        <f t="shared" ca="1" si="0"/>
        <v>36</v>
      </c>
      <c r="N7" s="25"/>
      <c r="O7" s="25"/>
    </row>
    <row r="8" spans="1:15">
      <c r="L8" s="25">
        <f t="shared" ca="1" si="0"/>
        <v>35</v>
      </c>
      <c r="M8" s="25">
        <f t="shared" ca="1" si="0"/>
        <v>29</v>
      </c>
      <c r="N8" s="25"/>
      <c r="O8" s="25"/>
    </row>
    <row r="9" spans="1:15">
      <c r="L9" s="25">
        <f t="shared" ca="1" si="0"/>
        <v>47</v>
      </c>
      <c r="M9" s="25">
        <f t="shared" ca="1" si="0"/>
        <v>35</v>
      </c>
      <c r="N9" s="25"/>
      <c r="O9" s="25"/>
    </row>
    <row r="10" spans="1:15">
      <c r="L10" s="25">
        <f t="shared" ca="1" si="0"/>
        <v>31</v>
      </c>
      <c r="M10" s="25">
        <f t="shared" ca="1" si="0"/>
        <v>31</v>
      </c>
      <c r="N10" s="25"/>
      <c r="O10" s="25"/>
    </row>
    <row r="11" spans="1:15">
      <c r="L11" s="25">
        <f t="shared" ca="1" si="0"/>
        <v>37</v>
      </c>
      <c r="M11" s="25">
        <f t="shared" ca="1" si="0"/>
        <v>45</v>
      </c>
      <c r="N11" s="25"/>
      <c r="O11" s="25"/>
    </row>
    <row r="12" spans="1:15">
      <c r="L12" s="25">
        <f t="shared" ca="1" si="0"/>
        <v>25</v>
      </c>
      <c r="M12" s="25">
        <f t="shared" ca="1" si="0"/>
        <v>5</v>
      </c>
      <c r="N12" s="25"/>
      <c r="O12" s="25"/>
    </row>
    <row r="13" spans="1:15">
      <c r="L13" s="25">
        <f t="shared" ca="1" si="0"/>
        <v>21</v>
      </c>
      <c r="M13" s="25">
        <f t="shared" ca="1" si="0"/>
        <v>7</v>
      </c>
      <c r="N13" s="25"/>
      <c r="O13" s="25"/>
    </row>
    <row r="14" spans="1:15">
      <c r="L14" s="25">
        <f t="shared" ca="1" si="0"/>
        <v>38</v>
      </c>
      <c r="M14" s="25">
        <f t="shared" ca="1" si="0"/>
        <v>12</v>
      </c>
      <c r="N14" s="25"/>
      <c r="O14" s="25"/>
    </row>
    <row r="15" spans="1:15">
      <c r="L15" s="25">
        <f t="shared" ca="1" si="0"/>
        <v>48</v>
      </c>
      <c r="M15" s="25">
        <f t="shared" ca="1" si="0"/>
        <v>31</v>
      </c>
      <c r="N15" s="25"/>
      <c r="O15" s="25"/>
    </row>
    <row r="16" spans="1:15">
      <c r="L16" s="25"/>
      <c r="M16" s="25"/>
      <c r="N16" s="25"/>
      <c r="O16" s="25"/>
    </row>
    <row r="17" spans="3:15">
      <c r="L17" s="25"/>
      <c r="M17" s="25"/>
      <c r="N17" s="25"/>
      <c r="O17" s="25"/>
    </row>
    <row r="18" spans="3:15">
      <c r="L18" s="25"/>
      <c r="M18" s="25"/>
      <c r="N18" s="25"/>
      <c r="O18" s="25"/>
    </row>
    <row r="19" spans="3:15">
      <c r="L19" s="25"/>
      <c r="M19" s="25"/>
      <c r="N19" s="25"/>
      <c r="O19" s="25"/>
    </row>
    <row r="20" spans="3:15">
      <c r="L20" s="25"/>
      <c r="M20" s="25"/>
      <c r="N20" s="25"/>
      <c r="O20" s="25"/>
    </row>
    <row r="21" spans="3:15">
      <c r="L21" s="25"/>
      <c r="M21" s="25"/>
      <c r="N21" s="25"/>
      <c r="O21" s="25"/>
    </row>
    <row r="22" spans="3:15">
      <c r="L22" s="25"/>
      <c r="M22" s="25"/>
      <c r="N22" s="25"/>
      <c r="O22" s="25"/>
    </row>
    <row r="23" spans="3:15">
      <c r="L23" s="25"/>
      <c r="M23" s="25"/>
      <c r="N23" s="25"/>
      <c r="O23" s="25"/>
    </row>
    <row r="24" spans="3:15">
      <c r="L24" s="25"/>
      <c r="M24" s="25"/>
      <c r="N24" s="25"/>
      <c r="O24" s="25"/>
    </row>
    <row r="25" spans="3:15">
      <c r="L25" s="25"/>
      <c r="M25" s="25"/>
      <c r="N25" s="25"/>
      <c r="O25" s="25"/>
    </row>
    <row r="26" spans="3:15">
      <c r="L26" s="25"/>
      <c r="M26" s="25"/>
      <c r="N26" s="25"/>
      <c r="O26" s="25"/>
    </row>
    <row r="27" spans="3:15">
      <c r="L27" s="25"/>
      <c r="M27" s="25"/>
      <c r="N27" s="25"/>
      <c r="O27" s="25"/>
    </row>
    <row r="28" spans="3:15">
      <c r="L28" s="25"/>
      <c r="M28" s="25"/>
      <c r="N28" s="25"/>
      <c r="O28" s="25"/>
    </row>
    <row r="29" spans="3:15">
      <c r="C29" s="87"/>
      <c r="L29" s="25"/>
      <c r="M29" s="25"/>
      <c r="N29" s="25"/>
      <c r="O29" s="25"/>
    </row>
    <row r="30" spans="3:15">
      <c r="L30" s="25"/>
      <c r="M30" s="25"/>
      <c r="N30" s="25"/>
      <c r="O30" s="25"/>
    </row>
  </sheetData>
  <hyperlinks>
    <hyperlink ref="A1" location="'Table of contents'!A1" display="Return to table of content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2"/>
  <dimension ref="A1:O30"/>
  <sheetViews>
    <sheetView showGridLines="0" showRowColHeaders="0" workbookViewId="0">
      <selection activeCell="A34" sqref="A34"/>
    </sheetView>
  </sheetViews>
  <sheetFormatPr defaultRowHeight="15"/>
  <sheetData>
    <row r="1" spans="1:15">
      <c r="A1" s="1" t="s">
        <v>38</v>
      </c>
      <c r="F1" s="99" t="s">
        <v>321</v>
      </c>
      <c r="G1" s="100"/>
      <c r="H1" s="100"/>
      <c r="I1" s="100"/>
      <c r="J1" s="100"/>
      <c r="K1" s="100"/>
      <c r="L1" s="100"/>
      <c r="M1" s="100"/>
      <c r="N1" s="101"/>
    </row>
    <row r="3" spans="1:15" ht="15.75" thickBot="1"/>
    <row r="4" spans="1:15" ht="15.75" thickBot="1">
      <c r="L4" s="2">
        <v>8</v>
      </c>
      <c r="M4">
        <v>1</v>
      </c>
      <c r="N4">
        <v>1</v>
      </c>
      <c r="O4" s="2">
        <v>1</v>
      </c>
    </row>
    <row r="5" spans="1:15">
      <c r="L5">
        <v>5</v>
      </c>
      <c r="M5">
        <v>5</v>
      </c>
      <c r="N5">
        <v>7</v>
      </c>
      <c r="O5">
        <v>6</v>
      </c>
    </row>
    <row r="6" spans="1:15">
      <c r="L6">
        <v>10</v>
      </c>
      <c r="M6">
        <v>5</v>
      </c>
      <c r="N6">
        <v>3</v>
      </c>
      <c r="O6">
        <v>10</v>
      </c>
    </row>
    <row r="7" spans="1:15">
      <c r="L7">
        <v>10</v>
      </c>
      <c r="M7">
        <v>10</v>
      </c>
      <c r="N7">
        <v>5</v>
      </c>
      <c r="O7">
        <v>9</v>
      </c>
    </row>
    <row r="8" spans="1:15">
      <c r="L8">
        <v>5</v>
      </c>
      <c r="M8">
        <v>4</v>
      </c>
      <c r="N8">
        <v>3</v>
      </c>
      <c r="O8">
        <v>4</v>
      </c>
    </row>
    <row r="9" spans="1:15" ht="15.75" thickBot="1">
      <c r="L9">
        <v>7</v>
      </c>
      <c r="M9">
        <v>4</v>
      </c>
      <c r="N9">
        <v>5</v>
      </c>
      <c r="O9">
        <v>1</v>
      </c>
    </row>
    <row r="10" spans="1:15" ht="15.75" thickBot="1">
      <c r="L10" s="2">
        <v>2</v>
      </c>
      <c r="M10">
        <v>8</v>
      </c>
      <c r="N10">
        <v>9</v>
      </c>
      <c r="O10" s="2">
        <v>10</v>
      </c>
    </row>
    <row r="14" spans="1:15" ht="15.75" thickBot="1"/>
    <row r="15" spans="1:15" ht="15.75" thickBot="1">
      <c r="L15" s="2">
        <v>8</v>
      </c>
      <c r="M15">
        <v>1</v>
      </c>
      <c r="N15">
        <v>1</v>
      </c>
      <c r="O15" s="2">
        <v>1</v>
      </c>
    </row>
    <row r="16" spans="1:15">
      <c r="L16">
        <v>5</v>
      </c>
      <c r="M16">
        <v>5</v>
      </c>
      <c r="N16">
        <v>7</v>
      </c>
      <c r="O16">
        <v>6</v>
      </c>
    </row>
    <row r="17" spans="3:15">
      <c r="L17">
        <v>10</v>
      </c>
      <c r="M17">
        <v>5</v>
      </c>
      <c r="N17">
        <v>3</v>
      </c>
      <c r="O17">
        <v>10</v>
      </c>
    </row>
    <row r="18" spans="3:15">
      <c r="L18">
        <v>10</v>
      </c>
      <c r="M18">
        <v>10</v>
      </c>
      <c r="N18">
        <v>5</v>
      </c>
      <c r="O18">
        <v>9</v>
      </c>
    </row>
    <row r="19" spans="3:15">
      <c r="L19">
        <v>5</v>
      </c>
      <c r="M19">
        <v>4</v>
      </c>
      <c r="N19">
        <v>3</v>
      </c>
      <c r="O19">
        <v>4</v>
      </c>
    </row>
    <row r="20" spans="3:15" ht="15.75" thickBot="1">
      <c r="L20">
        <v>7</v>
      </c>
      <c r="M20">
        <v>4</v>
      </c>
      <c r="N20">
        <v>5</v>
      </c>
      <c r="O20">
        <v>1</v>
      </c>
    </row>
    <row r="21" spans="3:15" ht="15.75" thickBot="1">
      <c r="L21" s="2">
        <v>2</v>
      </c>
      <c r="M21">
        <v>8</v>
      </c>
      <c r="N21">
        <v>9</v>
      </c>
      <c r="O21" s="2">
        <v>10</v>
      </c>
    </row>
    <row r="23" spans="3:15" ht="15.75" thickBot="1"/>
    <row r="24" spans="3:15" ht="15.75" thickBot="1">
      <c r="L24" s="2">
        <v>8</v>
      </c>
      <c r="M24">
        <v>1</v>
      </c>
      <c r="O24" s="2">
        <v>1</v>
      </c>
    </row>
    <row r="25" spans="3:15">
      <c r="L25">
        <v>5</v>
      </c>
      <c r="M25">
        <v>5</v>
      </c>
      <c r="N25">
        <v>7</v>
      </c>
    </row>
    <row r="26" spans="3:15">
      <c r="L26">
        <v>10</v>
      </c>
      <c r="M26">
        <v>5</v>
      </c>
      <c r="N26">
        <v>3</v>
      </c>
      <c r="O26">
        <v>10</v>
      </c>
    </row>
    <row r="27" spans="3:15">
      <c r="L27">
        <v>10</v>
      </c>
      <c r="M27">
        <v>10</v>
      </c>
      <c r="O27">
        <v>9</v>
      </c>
    </row>
    <row r="28" spans="3:15">
      <c r="M28">
        <v>4</v>
      </c>
      <c r="N28">
        <v>3</v>
      </c>
      <c r="O28">
        <v>4</v>
      </c>
    </row>
    <row r="29" spans="3:15" ht="15.75" thickBot="1">
      <c r="C29" s="87"/>
      <c r="L29">
        <v>7</v>
      </c>
      <c r="M29">
        <v>4</v>
      </c>
      <c r="N29">
        <v>5</v>
      </c>
      <c r="O29">
        <v>1</v>
      </c>
    </row>
    <row r="30" spans="3:15" ht="15.75" thickBot="1">
      <c r="L30" s="2">
        <v>2</v>
      </c>
      <c r="N30">
        <v>9</v>
      </c>
      <c r="O30" s="2">
        <v>10</v>
      </c>
    </row>
  </sheetData>
  <hyperlinks>
    <hyperlink ref="A1" location="'Table of contents'!A1" display="Return to table of contents"/>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13"/>
  <dimension ref="A1:AE267"/>
  <sheetViews>
    <sheetView showGridLines="0" showRowColHeaders="0" topLeftCell="A235" workbookViewId="0">
      <selection activeCell="A267" sqref="A267"/>
    </sheetView>
  </sheetViews>
  <sheetFormatPr defaultRowHeight="15"/>
  <sheetData>
    <row r="1" spans="1:31">
      <c r="A1" s="1" t="s">
        <v>38</v>
      </c>
      <c r="F1" s="99" t="s">
        <v>321</v>
      </c>
      <c r="G1" s="100"/>
      <c r="H1" s="100"/>
      <c r="I1" s="100"/>
      <c r="J1" s="100"/>
      <c r="K1" s="100"/>
      <c r="L1" s="100"/>
      <c r="M1" s="100"/>
      <c r="N1" s="101"/>
    </row>
    <row r="3" spans="1:31">
      <c r="L3">
        <v>61</v>
      </c>
      <c r="M3">
        <v>91</v>
      </c>
      <c r="N3">
        <v>84</v>
      </c>
      <c r="O3">
        <v>8</v>
      </c>
      <c r="P3">
        <v>3</v>
      </c>
      <c r="Q3">
        <v>62</v>
      </c>
      <c r="R3">
        <v>11</v>
      </c>
      <c r="S3">
        <v>33</v>
      </c>
      <c r="T3">
        <v>83</v>
      </c>
      <c r="U3">
        <v>70</v>
      </c>
      <c r="V3">
        <v>84</v>
      </c>
      <c r="W3">
        <v>94</v>
      </c>
      <c r="X3">
        <v>30</v>
      </c>
      <c r="Y3">
        <v>49</v>
      </c>
      <c r="Z3">
        <v>86</v>
      </c>
      <c r="AA3">
        <v>7</v>
      </c>
      <c r="AB3">
        <v>18</v>
      </c>
      <c r="AC3">
        <v>39</v>
      </c>
      <c r="AD3">
        <v>54</v>
      </c>
      <c r="AE3">
        <v>4</v>
      </c>
    </row>
    <row r="4" spans="1:31">
      <c r="L4">
        <v>95</v>
      </c>
      <c r="M4">
        <v>8</v>
      </c>
      <c r="N4">
        <v>14</v>
      </c>
      <c r="O4">
        <v>68</v>
      </c>
      <c r="P4">
        <v>33</v>
      </c>
      <c r="Q4">
        <v>23</v>
      </c>
      <c r="R4">
        <v>13</v>
      </c>
      <c r="S4">
        <v>12</v>
      </c>
      <c r="T4">
        <v>3</v>
      </c>
      <c r="U4">
        <v>100</v>
      </c>
      <c r="V4">
        <v>42</v>
      </c>
      <c r="W4">
        <v>23</v>
      </c>
      <c r="X4">
        <v>85</v>
      </c>
      <c r="Y4">
        <v>57</v>
      </c>
      <c r="Z4">
        <v>84</v>
      </c>
      <c r="AA4">
        <v>89</v>
      </c>
      <c r="AB4">
        <v>53</v>
      </c>
      <c r="AC4">
        <v>25</v>
      </c>
      <c r="AD4">
        <v>57</v>
      </c>
      <c r="AE4">
        <v>97</v>
      </c>
    </row>
    <row r="5" spans="1:31">
      <c r="L5">
        <v>33</v>
      </c>
      <c r="M5">
        <v>93</v>
      </c>
      <c r="N5">
        <v>80</v>
      </c>
      <c r="O5">
        <v>5</v>
      </c>
      <c r="P5">
        <v>60</v>
      </c>
      <c r="Q5">
        <v>30</v>
      </c>
      <c r="R5">
        <v>13</v>
      </c>
      <c r="S5">
        <v>34</v>
      </c>
      <c r="T5">
        <v>23</v>
      </c>
      <c r="U5">
        <v>57</v>
      </c>
      <c r="V5">
        <v>56</v>
      </c>
      <c r="W5">
        <v>82</v>
      </c>
      <c r="X5">
        <v>3</v>
      </c>
      <c r="Y5">
        <v>62</v>
      </c>
      <c r="Z5">
        <v>89</v>
      </c>
      <c r="AA5">
        <v>17</v>
      </c>
      <c r="AB5">
        <v>6</v>
      </c>
      <c r="AC5">
        <v>28</v>
      </c>
      <c r="AD5">
        <v>99</v>
      </c>
      <c r="AE5">
        <v>26</v>
      </c>
    </row>
    <row r="6" spans="1:31">
      <c r="L6">
        <v>49</v>
      </c>
      <c r="M6">
        <v>47</v>
      </c>
      <c r="N6">
        <v>37</v>
      </c>
      <c r="O6">
        <v>41</v>
      </c>
      <c r="P6">
        <v>56</v>
      </c>
      <c r="Q6">
        <v>38</v>
      </c>
      <c r="R6">
        <v>46</v>
      </c>
      <c r="S6">
        <v>50</v>
      </c>
      <c r="T6">
        <v>100</v>
      </c>
      <c r="U6">
        <v>40</v>
      </c>
      <c r="V6">
        <v>59</v>
      </c>
      <c r="W6">
        <v>34</v>
      </c>
      <c r="X6">
        <v>22</v>
      </c>
      <c r="Y6">
        <v>37</v>
      </c>
      <c r="Z6">
        <v>39</v>
      </c>
      <c r="AA6">
        <v>24</v>
      </c>
      <c r="AB6">
        <v>64</v>
      </c>
      <c r="AC6">
        <v>31</v>
      </c>
      <c r="AD6">
        <v>5</v>
      </c>
      <c r="AE6">
        <v>86</v>
      </c>
    </row>
    <row r="7" spans="1:31">
      <c r="L7">
        <v>10</v>
      </c>
      <c r="M7">
        <v>65</v>
      </c>
      <c r="N7">
        <v>46</v>
      </c>
      <c r="O7">
        <v>42</v>
      </c>
      <c r="P7">
        <v>52</v>
      </c>
      <c r="Q7">
        <v>90</v>
      </c>
      <c r="R7">
        <v>37</v>
      </c>
      <c r="S7">
        <v>31</v>
      </c>
      <c r="T7">
        <v>56</v>
      </c>
      <c r="U7">
        <v>29</v>
      </c>
      <c r="V7">
        <v>78</v>
      </c>
      <c r="W7">
        <v>88</v>
      </c>
      <c r="X7">
        <v>67</v>
      </c>
      <c r="Y7">
        <v>62</v>
      </c>
      <c r="Z7">
        <v>23</v>
      </c>
      <c r="AA7">
        <v>32</v>
      </c>
      <c r="AB7">
        <v>72</v>
      </c>
      <c r="AC7">
        <v>65</v>
      </c>
      <c r="AD7">
        <v>32</v>
      </c>
      <c r="AE7">
        <v>98</v>
      </c>
    </row>
    <row r="8" spans="1:31">
      <c r="L8">
        <v>14</v>
      </c>
      <c r="M8">
        <v>69</v>
      </c>
      <c r="N8">
        <v>15</v>
      </c>
      <c r="O8">
        <v>73</v>
      </c>
      <c r="P8">
        <v>11</v>
      </c>
      <c r="Q8">
        <v>75</v>
      </c>
      <c r="R8">
        <v>77</v>
      </c>
      <c r="S8">
        <v>36</v>
      </c>
      <c r="T8">
        <v>66</v>
      </c>
      <c r="U8">
        <v>32</v>
      </c>
      <c r="V8">
        <v>97</v>
      </c>
      <c r="W8">
        <v>51</v>
      </c>
      <c r="X8">
        <v>41</v>
      </c>
      <c r="Y8">
        <v>90</v>
      </c>
      <c r="Z8">
        <v>79</v>
      </c>
      <c r="AA8">
        <v>49</v>
      </c>
      <c r="AB8">
        <v>16</v>
      </c>
      <c r="AC8">
        <v>49</v>
      </c>
      <c r="AD8">
        <v>75</v>
      </c>
      <c r="AE8">
        <v>78</v>
      </c>
    </row>
    <row r="9" spans="1:31">
      <c r="L9">
        <v>21</v>
      </c>
      <c r="M9">
        <v>80</v>
      </c>
      <c r="N9">
        <v>46</v>
      </c>
      <c r="O9">
        <v>93</v>
      </c>
      <c r="P9">
        <v>35</v>
      </c>
      <c r="Q9">
        <v>95</v>
      </c>
      <c r="R9">
        <v>35</v>
      </c>
      <c r="S9">
        <v>95</v>
      </c>
      <c r="T9">
        <v>27</v>
      </c>
      <c r="U9">
        <v>25</v>
      </c>
      <c r="V9">
        <v>39</v>
      </c>
      <c r="W9">
        <v>33</v>
      </c>
      <c r="X9">
        <v>93</v>
      </c>
      <c r="Y9">
        <v>81</v>
      </c>
      <c r="Z9">
        <v>44</v>
      </c>
      <c r="AA9">
        <v>4</v>
      </c>
      <c r="AB9">
        <v>88</v>
      </c>
      <c r="AC9">
        <v>50</v>
      </c>
      <c r="AD9">
        <v>19</v>
      </c>
      <c r="AE9">
        <v>1</v>
      </c>
    </row>
    <row r="10" spans="1:31">
      <c r="L10">
        <v>8</v>
      </c>
      <c r="M10">
        <v>74</v>
      </c>
      <c r="N10">
        <v>24</v>
      </c>
      <c r="O10">
        <v>77</v>
      </c>
      <c r="P10">
        <v>9</v>
      </c>
      <c r="Q10">
        <v>92</v>
      </c>
      <c r="R10">
        <v>46</v>
      </c>
      <c r="S10">
        <v>28</v>
      </c>
      <c r="T10">
        <v>100</v>
      </c>
      <c r="U10">
        <v>22</v>
      </c>
      <c r="V10">
        <v>31</v>
      </c>
      <c r="W10">
        <v>97</v>
      </c>
      <c r="X10">
        <v>78</v>
      </c>
      <c r="Y10">
        <v>79</v>
      </c>
      <c r="Z10">
        <v>17</v>
      </c>
      <c r="AA10">
        <v>62</v>
      </c>
      <c r="AB10">
        <v>1</v>
      </c>
      <c r="AC10">
        <v>69</v>
      </c>
      <c r="AD10">
        <v>26</v>
      </c>
      <c r="AE10">
        <v>74</v>
      </c>
    </row>
    <row r="11" spans="1:31">
      <c r="L11">
        <v>94</v>
      </c>
      <c r="M11">
        <v>33</v>
      </c>
      <c r="N11">
        <v>56</v>
      </c>
      <c r="O11">
        <v>88</v>
      </c>
      <c r="P11">
        <v>51</v>
      </c>
      <c r="Q11">
        <v>73</v>
      </c>
      <c r="R11">
        <v>22</v>
      </c>
      <c r="S11">
        <v>39</v>
      </c>
      <c r="T11">
        <v>93</v>
      </c>
      <c r="U11">
        <v>77</v>
      </c>
      <c r="V11">
        <v>39</v>
      </c>
      <c r="W11">
        <v>51</v>
      </c>
      <c r="X11">
        <v>75</v>
      </c>
      <c r="Y11">
        <v>63</v>
      </c>
      <c r="Z11">
        <v>6</v>
      </c>
      <c r="AA11">
        <v>63</v>
      </c>
      <c r="AB11">
        <v>31</v>
      </c>
      <c r="AC11">
        <v>7</v>
      </c>
      <c r="AD11">
        <v>55</v>
      </c>
      <c r="AE11">
        <v>24</v>
      </c>
    </row>
    <row r="12" spans="1:31">
      <c r="L12">
        <v>84</v>
      </c>
      <c r="M12">
        <v>17</v>
      </c>
      <c r="N12">
        <v>60</v>
      </c>
      <c r="O12">
        <v>87</v>
      </c>
      <c r="P12">
        <v>32</v>
      </c>
      <c r="Q12">
        <v>46</v>
      </c>
      <c r="R12">
        <v>100</v>
      </c>
      <c r="S12">
        <v>61</v>
      </c>
      <c r="T12">
        <v>83</v>
      </c>
      <c r="U12">
        <v>71</v>
      </c>
      <c r="V12">
        <v>93</v>
      </c>
      <c r="W12">
        <v>74</v>
      </c>
      <c r="X12">
        <v>34</v>
      </c>
      <c r="Y12">
        <v>52</v>
      </c>
      <c r="Z12">
        <v>4</v>
      </c>
      <c r="AA12">
        <v>26</v>
      </c>
      <c r="AB12">
        <v>55</v>
      </c>
      <c r="AC12">
        <v>60</v>
      </c>
      <c r="AD12">
        <v>27</v>
      </c>
      <c r="AE12">
        <v>51</v>
      </c>
    </row>
    <row r="13" spans="1:31">
      <c r="L13">
        <v>62</v>
      </c>
      <c r="M13">
        <v>79</v>
      </c>
      <c r="N13">
        <v>43</v>
      </c>
      <c r="O13">
        <v>80</v>
      </c>
      <c r="P13">
        <v>11</v>
      </c>
      <c r="Q13">
        <v>9</v>
      </c>
      <c r="R13">
        <v>24</v>
      </c>
      <c r="S13">
        <v>52</v>
      </c>
      <c r="T13">
        <v>22</v>
      </c>
      <c r="U13">
        <v>58</v>
      </c>
      <c r="V13">
        <v>80</v>
      </c>
      <c r="W13">
        <v>41</v>
      </c>
      <c r="X13">
        <v>93</v>
      </c>
      <c r="Y13">
        <v>77</v>
      </c>
      <c r="Z13">
        <v>33</v>
      </c>
      <c r="AA13">
        <v>8</v>
      </c>
      <c r="AB13">
        <v>38</v>
      </c>
      <c r="AC13">
        <v>89</v>
      </c>
      <c r="AD13">
        <v>95</v>
      </c>
      <c r="AE13">
        <v>20</v>
      </c>
    </row>
    <row r="14" spans="1:31">
      <c r="L14">
        <v>16</v>
      </c>
      <c r="M14">
        <v>29</v>
      </c>
      <c r="N14">
        <v>76</v>
      </c>
      <c r="O14">
        <v>6</v>
      </c>
      <c r="P14">
        <v>90</v>
      </c>
      <c r="Q14">
        <v>32</v>
      </c>
      <c r="R14">
        <v>40</v>
      </c>
      <c r="S14">
        <v>62</v>
      </c>
      <c r="T14">
        <v>94</v>
      </c>
      <c r="U14">
        <v>34</v>
      </c>
      <c r="V14">
        <v>34</v>
      </c>
      <c r="W14">
        <v>91</v>
      </c>
      <c r="X14">
        <v>57</v>
      </c>
      <c r="Y14">
        <v>9</v>
      </c>
      <c r="Z14">
        <v>49</v>
      </c>
      <c r="AA14">
        <v>93</v>
      </c>
      <c r="AB14">
        <v>62</v>
      </c>
      <c r="AC14">
        <v>45</v>
      </c>
      <c r="AD14">
        <v>7</v>
      </c>
      <c r="AE14">
        <v>62</v>
      </c>
    </row>
    <row r="15" spans="1:31">
      <c r="L15">
        <v>93</v>
      </c>
      <c r="M15">
        <v>54</v>
      </c>
      <c r="N15">
        <v>2</v>
      </c>
      <c r="O15">
        <v>11</v>
      </c>
      <c r="P15">
        <v>82</v>
      </c>
      <c r="Q15">
        <v>33</v>
      </c>
      <c r="R15">
        <v>18</v>
      </c>
      <c r="S15">
        <v>31</v>
      </c>
      <c r="T15">
        <v>42</v>
      </c>
      <c r="U15">
        <v>58</v>
      </c>
      <c r="V15">
        <v>13</v>
      </c>
      <c r="W15">
        <v>20</v>
      </c>
      <c r="X15">
        <v>20</v>
      </c>
      <c r="Y15">
        <v>58</v>
      </c>
      <c r="Z15">
        <v>23</v>
      </c>
      <c r="AA15">
        <v>16</v>
      </c>
      <c r="AB15">
        <v>69</v>
      </c>
      <c r="AC15">
        <v>51</v>
      </c>
      <c r="AD15">
        <v>15</v>
      </c>
      <c r="AE15">
        <v>70</v>
      </c>
    </row>
    <row r="16" spans="1:31">
      <c r="L16">
        <v>6</v>
      </c>
      <c r="M16">
        <v>39</v>
      </c>
      <c r="N16">
        <v>52</v>
      </c>
      <c r="O16">
        <v>66</v>
      </c>
      <c r="P16">
        <v>33</v>
      </c>
      <c r="Q16">
        <v>2</v>
      </c>
      <c r="R16">
        <v>23</v>
      </c>
      <c r="S16">
        <v>49</v>
      </c>
      <c r="T16">
        <v>87</v>
      </c>
      <c r="U16">
        <v>46</v>
      </c>
      <c r="V16">
        <v>75</v>
      </c>
      <c r="W16">
        <v>58</v>
      </c>
      <c r="X16">
        <v>95</v>
      </c>
      <c r="Y16">
        <v>64</v>
      </c>
      <c r="Z16">
        <v>9</v>
      </c>
      <c r="AA16">
        <v>8</v>
      </c>
      <c r="AB16">
        <v>100</v>
      </c>
      <c r="AC16">
        <v>60</v>
      </c>
      <c r="AD16">
        <v>65</v>
      </c>
      <c r="AE16">
        <v>68</v>
      </c>
    </row>
    <row r="17" spans="3:31">
      <c r="L17">
        <v>28</v>
      </c>
      <c r="M17">
        <v>91</v>
      </c>
      <c r="N17">
        <v>57</v>
      </c>
      <c r="O17">
        <v>78</v>
      </c>
      <c r="P17">
        <v>29</v>
      </c>
      <c r="Q17">
        <v>82</v>
      </c>
      <c r="R17">
        <v>24</v>
      </c>
      <c r="S17">
        <v>88</v>
      </c>
      <c r="T17">
        <v>45</v>
      </c>
      <c r="U17">
        <v>3</v>
      </c>
      <c r="V17">
        <v>30</v>
      </c>
      <c r="W17">
        <v>36</v>
      </c>
      <c r="X17">
        <v>90</v>
      </c>
      <c r="Y17">
        <v>61</v>
      </c>
      <c r="Z17">
        <v>40</v>
      </c>
      <c r="AA17">
        <v>12</v>
      </c>
      <c r="AB17">
        <v>19</v>
      </c>
      <c r="AC17">
        <v>89</v>
      </c>
      <c r="AD17">
        <v>39</v>
      </c>
      <c r="AE17">
        <v>34</v>
      </c>
    </row>
    <row r="18" spans="3:31">
      <c r="L18">
        <v>66</v>
      </c>
      <c r="M18">
        <v>28</v>
      </c>
      <c r="N18">
        <v>57</v>
      </c>
      <c r="O18">
        <v>51</v>
      </c>
      <c r="P18">
        <v>87</v>
      </c>
      <c r="Q18">
        <v>44</v>
      </c>
      <c r="R18">
        <v>99</v>
      </c>
      <c r="S18">
        <v>18</v>
      </c>
      <c r="T18">
        <v>32</v>
      </c>
      <c r="U18">
        <v>34</v>
      </c>
      <c r="V18">
        <v>71</v>
      </c>
      <c r="W18">
        <v>54</v>
      </c>
      <c r="X18">
        <v>65</v>
      </c>
      <c r="Y18">
        <v>39</v>
      </c>
      <c r="Z18">
        <v>72</v>
      </c>
      <c r="AA18">
        <v>94</v>
      </c>
      <c r="AB18">
        <v>59</v>
      </c>
      <c r="AC18">
        <v>47</v>
      </c>
      <c r="AD18">
        <v>24</v>
      </c>
      <c r="AE18">
        <v>86</v>
      </c>
    </row>
    <row r="19" spans="3:31">
      <c r="L19">
        <v>56</v>
      </c>
      <c r="M19">
        <v>100</v>
      </c>
      <c r="N19">
        <v>36</v>
      </c>
      <c r="O19">
        <v>48</v>
      </c>
      <c r="P19">
        <v>46</v>
      </c>
      <c r="Q19">
        <v>60</v>
      </c>
      <c r="R19">
        <v>71</v>
      </c>
      <c r="S19">
        <v>33</v>
      </c>
      <c r="T19">
        <v>30</v>
      </c>
      <c r="U19">
        <v>26</v>
      </c>
      <c r="V19">
        <v>38</v>
      </c>
      <c r="W19">
        <v>78</v>
      </c>
      <c r="X19">
        <v>44</v>
      </c>
      <c r="Y19">
        <v>4</v>
      </c>
      <c r="Z19">
        <v>59</v>
      </c>
      <c r="AA19">
        <v>90</v>
      </c>
      <c r="AB19">
        <v>43</v>
      </c>
      <c r="AC19">
        <v>100</v>
      </c>
      <c r="AD19">
        <v>9</v>
      </c>
      <c r="AE19">
        <v>70</v>
      </c>
    </row>
    <row r="20" spans="3:31">
      <c r="L20">
        <v>3</v>
      </c>
      <c r="M20">
        <v>34</v>
      </c>
      <c r="N20">
        <v>87</v>
      </c>
      <c r="O20">
        <v>45</v>
      </c>
      <c r="P20">
        <v>45</v>
      </c>
      <c r="Q20">
        <v>76</v>
      </c>
      <c r="R20">
        <v>85</v>
      </c>
      <c r="S20">
        <v>86</v>
      </c>
      <c r="T20">
        <v>28</v>
      </c>
      <c r="U20">
        <v>100</v>
      </c>
      <c r="V20">
        <v>70</v>
      </c>
      <c r="W20">
        <v>72</v>
      </c>
      <c r="X20">
        <v>45</v>
      </c>
      <c r="Y20">
        <v>7</v>
      </c>
      <c r="Z20">
        <v>49</v>
      </c>
      <c r="AA20">
        <v>10</v>
      </c>
      <c r="AB20">
        <v>21</v>
      </c>
      <c r="AC20">
        <v>27</v>
      </c>
      <c r="AD20">
        <v>54</v>
      </c>
      <c r="AE20">
        <v>43</v>
      </c>
    </row>
    <row r="21" spans="3:31">
      <c r="L21">
        <v>33</v>
      </c>
      <c r="M21">
        <v>13</v>
      </c>
      <c r="N21">
        <v>50</v>
      </c>
      <c r="O21">
        <v>83</v>
      </c>
      <c r="P21">
        <v>53</v>
      </c>
      <c r="Q21">
        <v>20</v>
      </c>
      <c r="R21">
        <v>83</v>
      </c>
      <c r="S21">
        <v>13</v>
      </c>
      <c r="T21">
        <v>7</v>
      </c>
      <c r="U21">
        <v>27</v>
      </c>
      <c r="V21">
        <v>92</v>
      </c>
      <c r="W21">
        <v>43</v>
      </c>
      <c r="X21">
        <v>19</v>
      </c>
      <c r="Y21">
        <v>59</v>
      </c>
      <c r="Z21">
        <v>8</v>
      </c>
      <c r="AA21">
        <v>91</v>
      </c>
      <c r="AB21">
        <v>55</v>
      </c>
      <c r="AC21">
        <v>42</v>
      </c>
      <c r="AD21">
        <v>23</v>
      </c>
      <c r="AE21">
        <v>11</v>
      </c>
    </row>
    <row r="22" spans="3:31">
      <c r="L22">
        <v>34</v>
      </c>
      <c r="M22">
        <v>55</v>
      </c>
      <c r="N22">
        <v>3</v>
      </c>
      <c r="O22">
        <v>9</v>
      </c>
      <c r="P22">
        <v>67</v>
      </c>
      <c r="Q22">
        <v>99</v>
      </c>
      <c r="R22">
        <v>25</v>
      </c>
      <c r="S22">
        <v>33</v>
      </c>
      <c r="T22">
        <v>93</v>
      </c>
      <c r="U22">
        <v>18</v>
      </c>
      <c r="V22">
        <v>92</v>
      </c>
      <c r="W22">
        <v>16</v>
      </c>
      <c r="X22">
        <v>9</v>
      </c>
      <c r="Y22">
        <v>95</v>
      </c>
      <c r="Z22">
        <v>61</v>
      </c>
      <c r="AA22">
        <v>27</v>
      </c>
      <c r="AB22">
        <v>11</v>
      </c>
      <c r="AC22">
        <v>5</v>
      </c>
      <c r="AD22">
        <v>36</v>
      </c>
      <c r="AE22">
        <v>4</v>
      </c>
    </row>
    <row r="23" spans="3:31">
      <c r="L23">
        <v>80</v>
      </c>
      <c r="M23">
        <v>45</v>
      </c>
      <c r="N23">
        <v>89</v>
      </c>
      <c r="O23">
        <v>83</v>
      </c>
      <c r="P23">
        <v>23</v>
      </c>
      <c r="Q23">
        <v>31</v>
      </c>
      <c r="R23">
        <v>12</v>
      </c>
      <c r="S23">
        <v>14</v>
      </c>
      <c r="T23">
        <v>27</v>
      </c>
      <c r="U23">
        <v>75</v>
      </c>
      <c r="V23">
        <v>89</v>
      </c>
      <c r="W23">
        <v>99</v>
      </c>
      <c r="X23">
        <v>9</v>
      </c>
      <c r="Y23">
        <v>46</v>
      </c>
      <c r="Z23">
        <v>3</v>
      </c>
      <c r="AA23">
        <v>51</v>
      </c>
      <c r="AB23">
        <v>38</v>
      </c>
      <c r="AC23">
        <v>24</v>
      </c>
      <c r="AD23">
        <v>33</v>
      </c>
      <c r="AE23">
        <v>63</v>
      </c>
    </row>
    <row r="24" spans="3:31">
      <c r="L24">
        <v>53</v>
      </c>
      <c r="M24">
        <v>96</v>
      </c>
      <c r="N24">
        <v>54</v>
      </c>
      <c r="O24">
        <v>41</v>
      </c>
      <c r="P24">
        <v>100</v>
      </c>
      <c r="Q24">
        <v>1</v>
      </c>
      <c r="R24">
        <v>28</v>
      </c>
      <c r="S24">
        <v>21</v>
      </c>
      <c r="T24">
        <v>29</v>
      </c>
      <c r="U24">
        <v>68</v>
      </c>
      <c r="V24">
        <v>76</v>
      </c>
      <c r="W24">
        <v>44</v>
      </c>
      <c r="X24">
        <v>97</v>
      </c>
      <c r="Y24">
        <v>68</v>
      </c>
      <c r="Z24">
        <v>7</v>
      </c>
      <c r="AA24">
        <v>19</v>
      </c>
      <c r="AB24">
        <v>6</v>
      </c>
      <c r="AC24">
        <v>5</v>
      </c>
      <c r="AD24">
        <v>58</v>
      </c>
      <c r="AE24">
        <v>66</v>
      </c>
    </row>
    <row r="25" spans="3:31">
      <c r="L25">
        <v>77</v>
      </c>
      <c r="M25">
        <v>57</v>
      </c>
      <c r="N25">
        <v>38</v>
      </c>
      <c r="O25">
        <v>52</v>
      </c>
      <c r="P25">
        <v>44</v>
      </c>
      <c r="Q25">
        <v>94</v>
      </c>
      <c r="R25">
        <v>46</v>
      </c>
      <c r="S25">
        <v>72</v>
      </c>
      <c r="T25">
        <v>50</v>
      </c>
      <c r="U25">
        <v>83</v>
      </c>
      <c r="V25">
        <v>56</v>
      </c>
      <c r="W25">
        <v>12</v>
      </c>
      <c r="X25">
        <v>29</v>
      </c>
      <c r="Y25">
        <v>60</v>
      </c>
      <c r="Z25">
        <v>65</v>
      </c>
      <c r="AA25">
        <v>93</v>
      </c>
      <c r="AB25">
        <v>60</v>
      </c>
      <c r="AC25">
        <v>21</v>
      </c>
      <c r="AD25">
        <v>8</v>
      </c>
      <c r="AE25">
        <v>47</v>
      </c>
    </row>
    <row r="26" spans="3:31">
      <c r="L26">
        <v>64</v>
      </c>
      <c r="M26">
        <v>86</v>
      </c>
      <c r="N26">
        <v>26</v>
      </c>
      <c r="O26">
        <v>30</v>
      </c>
      <c r="P26">
        <v>35</v>
      </c>
      <c r="Q26">
        <v>69</v>
      </c>
      <c r="R26">
        <v>52</v>
      </c>
      <c r="S26">
        <v>28</v>
      </c>
      <c r="T26">
        <v>48</v>
      </c>
      <c r="U26">
        <v>27</v>
      </c>
      <c r="V26">
        <v>67</v>
      </c>
      <c r="W26">
        <v>62</v>
      </c>
      <c r="X26">
        <v>52</v>
      </c>
      <c r="Y26">
        <v>39</v>
      </c>
      <c r="Z26">
        <v>46</v>
      </c>
      <c r="AA26">
        <v>20</v>
      </c>
      <c r="AB26">
        <v>82</v>
      </c>
      <c r="AC26">
        <v>66</v>
      </c>
      <c r="AD26">
        <v>58</v>
      </c>
      <c r="AE26">
        <v>1</v>
      </c>
    </row>
    <row r="27" spans="3:31">
      <c r="L27">
        <v>39</v>
      </c>
      <c r="M27">
        <v>28</v>
      </c>
      <c r="N27">
        <v>43</v>
      </c>
      <c r="O27">
        <v>41</v>
      </c>
      <c r="P27">
        <v>27</v>
      </c>
      <c r="Q27">
        <v>86</v>
      </c>
      <c r="R27">
        <v>76</v>
      </c>
      <c r="S27">
        <v>44</v>
      </c>
      <c r="T27">
        <v>12</v>
      </c>
      <c r="U27">
        <v>47</v>
      </c>
      <c r="V27">
        <v>79</v>
      </c>
      <c r="W27">
        <v>46</v>
      </c>
      <c r="X27">
        <v>32</v>
      </c>
      <c r="Y27">
        <v>58</v>
      </c>
      <c r="Z27">
        <v>36</v>
      </c>
      <c r="AA27">
        <v>71</v>
      </c>
      <c r="AB27">
        <v>83</v>
      </c>
      <c r="AC27">
        <v>52</v>
      </c>
      <c r="AD27">
        <v>40</v>
      </c>
      <c r="AE27">
        <v>39</v>
      </c>
    </row>
    <row r="28" spans="3:31">
      <c r="L28">
        <v>75</v>
      </c>
      <c r="M28">
        <v>97</v>
      </c>
      <c r="N28">
        <v>99</v>
      </c>
      <c r="O28">
        <v>71</v>
      </c>
      <c r="P28">
        <v>66</v>
      </c>
      <c r="Q28">
        <v>63</v>
      </c>
      <c r="R28">
        <v>42</v>
      </c>
      <c r="S28">
        <v>63</v>
      </c>
      <c r="T28">
        <v>15</v>
      </c>
      <c r="U28">
        <v>91</v>
      </c>
      <c r="V28">
        <v>40</v>
      </c>
      <c r="W28">
        <v>1</v>
      </c>
      <c r="X28">
        <v>68</v>
      </c>
      <c r="Y28">
        <v>95</v>
      </c>
      <c r="Z28">
        <v>2</v>
      </c>
      <c r="AA28">
        <v>61</v>
      </c>
      <c r="AB28">
        <v>97</v>
      </c>
      <c r="AC28">
        <v>54</v>
      </c>
      <c r="AD28">
        <v>39</v>
      </c>
      <c r="AE28">
        <v>61</v>
      </c>
    </row>
    <row r="29" spans="3:31">
      <c r="C29" s="87"/>
      <c r="L29">
        <v>58</v>
      </c>
      <c r="M29">
        <v>14</v>
      </c>
      <c r="N29">
        <v>66</v>
      </c>
      <c r="O29">
        <v>95</v>
      </c>
      <c r="P29">
        <v>35</v>
      </c>
      <c r="Q29">
        <v>18</v>
      </c>
      <c r="R29">
        <v>41</v>
      </c>
      <c r="S29">
        <v>32</v>
      </c>
      <c r="T29">
        <v>29</v>
      </c>
      <c r="U29">
        <v>35</v>
      </c>
      <c r="V29">
        <v>46</v>
      </c>
      <c r="W29">
        <v>96</v>
      </c>
      <c r="X29">
        <v>80</v>
      </c>
      <c r="Y29">
        <v>77</v>
      </c>
      <c r="Z29">
        <v>31</v>
      </c>
      <c r="AA29">
        <v>34</v>
      </c>
      <c r="AB29">
        <v>12</v>
      </c>
      <c r="AC29">
        <v>49</v>
      </c>
      <c r="AD29">
        <v>70</v>
      </c>
      <c r="AE29">
        <v>96</v>
      </c>
    </row>
    <row r="30" spans="3:31">
      <c r="L30">
        <v>56</v>
      </c>
      <c r="M30">
        <v>58</v>
      </c>
      <c r="N30">
        <v>57</v>
      </c>
      <c r="O30">
        <v>81</v>
      </c>
      <c r="P30">
        <v>48</v>
      </c>
      <c r="Q30">
        <v>63</v>
      </c>
      <c r="R30">
        <v>27</v>
      </c>
      <c r="S30">
        <v>54</v>
      </c>
      <c r="T30">
        <v>97</v>
      </c>
      <c r="U30">
        <v>81</v>
      </c>
      <c r="V30">
        <v>34</v>
      </c>
      <c r="W30">
        <v>12</v>
      </c>
      <c r="X30">
        <v>85</v>
      </c>
      <c r="Y30">
        <v>9</v>
      </c>
      <c r="Z30">
        <v>66</v>
      </c>
      <c r="AA30">
        <v>69</v>
      </c>
      <c r="AB30">
        <v>72</v>
      </c>
      <c r="AC30">
        <v>40</v>
      </c>
      <c r="AD30">
        <v>83</v>
      </c>
      <c r="AE30">
        <v>90</v>
      </c>
    </row>
    <row r="31" spans="3:31">
      <c r="L31">
        <v>5</v>
      </c>
      <c r="M31">
        <v>99</v>
      </c>
      <c r="N31">
        <v>11</v>
      </c>
      <c r="O31">
        <v>59</v>
      </c>
      <c r="P31">
        <v>7</v>
      </c>
      <c r="Q31">
        <v>8</v>
      </c>
      <c r="R31">
        <v>84</v>
      </c>
      <c r="S31">
        <v>56</v>
      </c>
      <c r="T31">
        <v>76</v>
      </c>
      <c r="U31">
        <v>54</v>
      </c>
      <c r="V31">
        <v>23</v>
      </c>
      <c r="W31">
        <v>33</v>
      </c>
      <c r="X31">
        <v>77</v>
      </c>
      <c r="Y31">
        <v>7</v>
      </c>
      <c r="Z31">
        <v>2</v>
      </c>
      <c r="AA31">
        <v>2</v>
      </c>
      <c r="AB31">
        <v>19</v>
      </c>
      <c r="AC31">
        <v>80</v>
      </c>
      <c r="AD31">
        <v>23</v>
      </c>
      <c r="AE31">
        <v>27</v>
      </c>
    </row>
    <row r="32" spans="3:31">
      <c r="L32">
        <v>80</v>
      </c>
      <c r="M32">
        <v>67</v>
      </c>
      <c r="N32">
        <v>47</v>
      </c>
      <c r="O32">
        <v>99</v>
      </c>
      <c r="P32">
        <v>77</v>
      </c>
      <c r="Q32">
        <v>50</v>
      </c>
      <c r="R32">
        <v>42</v>
      </c>
      <c r="S32">
        <v>90</v>
      </c>
      <c r="T32">
        <v>92</v>
      </c>
      <c r="U32">
        <v>86</v>
      </c>
      <c r="V32">
        <v>59</v>
      </c>
      <c r="W32">
        <v>59</v>
      </c>
      <c r="X32">
        <v>94</v>
      </c>
      <c r="Y32">
        <v>24</v>
      </c>
      <c r="Z32">
        <v>17</v>
      </c>
      <c r="AA32">
        <v>90</v>
      </c>
      <c r="AB32">
        <v>11</v>
      </c>
      <c r="AC32">
        <v>46</v>
      </c>
      <c r="AD32">
        <v>62</v>
      </c>
      <c r="AE32">
        <v>32</v>
      </c>
    </row>
    <row r="33" spans="12:31">
      <c r="L33">
        <v>6</v>
      </c>
      <c r="M33">
        <v>22</v>
      </c>
      <c r="N33">
        <v>30</v>
      </c>
      <c r="O33">
        <v>3</v>
      </c>
      <c r="P33">
        <v>40</v>
      </c>
      <c r="Q33">
        <v>19</v>
      </c>
      <c r="R33">
        <v>67</v>
      </c>
      <c r="S33">
        <v>32</v>
      </c>
      <c r="T33">
        <v>57</v>
      </c>
      <c r="U33">
        <v>49</v>
      </c>
      <c r="V33">
        <v>8</v>
      </c>
      <c r="W33">
        <v>63</v>
      </c>
      <c r="X33">
        <v>64</v>
      </c>
      <c r="Y33">
        <v>10</v>
      </c>
      <c r="Z33">
        <v>34</v>
      </c>
      <c r="AA33">
        <v>41</v>
      </c>
      <c r="AB33">
        <v>80</v>
      </c>
      <c r="AC33">
        <v>87</v>
      </c>
      <c r="AD33">
        <v>45</v>
      </c>
      <c r="AE33">
        <v>58</v>
      </c>
    </row>
    <row r="34" spans="12:31">
      <c r="L34">
        <v>52</v>
      </c>
      <c r="M34">
        <v>100</v>
      </c>
      <c r="N34">
        <v>67</v>
      </c>
      <c r="O34">
        <v>91</v>
      </c>
      <c r="P34">
        <v>27</v>
      </c>
      <c r="Q34">
        <v>59</v>
      </c>
      <c r="R34">
        <v>11</v>
      </c>
      <c r="S34">
        <v>72</v>
      </c>
      <c r="T34">
        <v>12</v>
      </c>
      <c r="U34">
        <v>79</v>
      </c>
      <c r="V34">
        <v>9</v>
      </c>
      <c r="W34">
        <v>27</v>
      </c>
      <c r="X34">
        <v>31</v>
      </c>
      <c r="Y34">
        <v>20</v>
      </c>
      <c r="Z34">
        <v>25</v>
      </c>
      <c r="AA34">
        <v>54</v>
      </c>
      <c r="AB34">
        <v>5</v>
      </c>
      <c r="AC34">
        <v>13</v>
      </c>
      <c r="AD34">
        <v>91</v>
      </c>
      <c r="AE34">
        <v>100</v>
      </c>
    </row>
    <row r="35" spans="12:31">
      <c r="L35">
        <v>83</v>
      </c>
      <c r="M35">
        <v>32</v>
      </c>
      <c r="N35">
        <v>19</v>
      </c>
      <c r="O35">
        <v>90</v>
      </c>
      <c r="P35">
        <v>44</v>
      </c>
      <c r="Q35">
        <v>22</v>
      </c>
      <c r="R35">
        <v>100</v>
      </c>
      <c r="S35">
        <v>11</v>
      </c>
      <c r="T35">
        <v>18</v>
      </c>
      <c r="U35">
        <v>68</v>
      </c>
      <c r="V35">
        <v>91</v>
      </c>
      <c r="W35">
        <v>99</v>
      </c>
      <c r="X35">
        <v>41</v>
      </c>
      <c r="Y35">
        <v>92</v>
      </c>
      <c r="Z35">
        <v>91</v>
      </c>
      <c r="AA35">
        <v>19</v>
      </c>
      <c r="AB35">
        <v>30</v>
      </c>
      <c r="AC35">
        <v>18</v>
      </c>
      <c r="AD35">
        <v>86</v>
      </c>
      <c r="AE35">
        <v>8</v>
      </c>
    </row>
    <row r="36" spans="12:31">
      <c r="L36">
        <v>8</v>
      </c>
      <c r="M36">
        <v>51</v>
      </c>
      <c r="N36">
        <v>93</v>
      </c>
      <c r="O36">
        <v>30</v>
      </c>
      <c r="P36">
        <v>28</v>
      </c>
      <c r="Q36">
        <v>55</v>
      </c>
      <c r="R36">
        <v>97</v>
      </c>
      <c r="S36">
        <v>60</v>
      </c>
      <c r="T36">
        <v>46</v>
      </c>
      <c r="U36">
        <v>59</v>
      </c>
      <c r="V36">
        <v>77</v>
      </c>
      <c r="W36">
        <v>45</v>
      </c>
      <c r="X36">
        <v>7</v>
      </c>
      <c r="Y36">
        <v>12</v>
      </c>
      <c r="Z36">
        <v>6</v>
      </c>
      <c r="AA36">
        <v>57</v>
      </c>
      <c r="AB36">
        <v>47</v>
      </c>
      <c r="AC36">
        <v>28</v>
      </c>
      <c r="AD36">
        <v>83</v>
      </c>
      <c r="AE36">
        <v>98</v>
      </c>
    </row>
    <row r="37" spans="12:31">
      <c r="L37">
        <v>55</v>
      </c>
      <c r="M37">
        <v>21</v>
      </c>
      <c r="N37">
        <v>30</v>
      </c>
      <c r="O37">
        <v>49</v>
      </c>
      <c r="P37">
        <v>5</v>
      </c>
      <c r="Q37">
        <v>26</v>
      </c>
      <c r="R37">
        <v>1</v>
      </c>
      <c r="S37">
        <v>16</v>
      </c>
      <c r="T37">
        <v>86</v>
      </c>
      <c r="U37">
        <v>85</v>
      </c>
      <c r="V37">
        <v>86</v>
      </c>
      <c r="W37">
        <v>100</v>
      </c>
      <c r="X37">
        <v>90</v>
      </c>
      <c r="Y37">
        <v>83</v>
      </c>
      <c r="Z37">
        <v>1</v>
      </c>
      <c r="AA37">
        <v>63</v>
      </c>
      <c r="AB37">
        <v>61</v>
      </c>
      <c r="AC37">
        <v>64</v>
      </c>
      <c r="AD37">
        <v>84</v>
      </c>
      <c r="AE37">
        <v>67</v>
      </c>
    </row>
    <row r="38" spans="12:31">
      <c r="L38">
        <v>51</v>
      </c>
      <c r="M38">
        <v>88</v>
      </c>
      <c r="N38">
        <v>93</v>
      </c>
      <c r="O38">
        <v>61</v>
      </c>
      <c r="P38">
        <v>96</v>
      </c>
      <c r="Q38">
        <v>88</v>
      </c>
      <c r="R38">
        <v>59</v>
      </c>
      <c r="S38">
        <v>68</v>
      </c>
      <c r="T38">
        <v>44</v>
      </c>
      <c r="U38">
        <v>95</v>
      </c>
      <c r="V38">
        <v>13</v>
      </c>
      <c r="W38">
        <v>18</v>
      </c>
      <c r="X38">
        <v>81</v>
      </c>
      <c r="Y38">
        <v>23</v>
      </c>
      <c r="Z38">
        <v>31</v>
      </c>
      <c r="AA38">
        <v>28</v>
      </c>
      <c r="AB38">
        <v>35</v>
      </c>
      <c r="AC38">
        <v>80</v>
      </c>
      <c r="AD38">
        <v>70</v>
      </c>
      <c r="AE38">
        <v>59</v>
      </c>
    </row>
    <row r="39" spans="12:31">
      <c r="L39">
        <v>39</v>
      </c>
      <c r="M39">
        <v>97</v>
      </c>
      <c r="N39">
        <v>37</v>
      </c>
      <c r="O39">
        <v>14</v>
      </c>
      <c r="P39">
        <v>25</v>
      </c>
      <c r="Q39">
        <v>17</v>
      </c>
      <c r="R39">
        <v>44</v>
      </c>
      <c r="S39">
        <v>69</v>
      </c>
      <c r="T39">
        <v>92</v>
      </c>
      <c r="U39">
        <v>16</v>
      </c>
      <c r="V39">
        <v>86</v>
      </c>
      <c r="W39">
        <v>68</v>
      </c>
      <c r="X39">
        <v>83</v>
      </c>
      <c r="Y39">
        <v>22</v>
      </c>
      <c r="Z39">
        <v>89</v>
      </c>
      <c r="AA39">
        <v>64</v>
      </c>
      <c r="AB39">
        <v>80</v>
      </c>
      <c r="AC39">
        <v>60</v>
      </c>
      <c r="AD39">
        <v>12</v>
      </c>
      <c r="AE39">
        <v>26</v>
      </c>
    </row>
    <row r="40" spans="12:31">
      <c r="L40">
        <v>50</v>
      </c>
      <c r="M40">
        <v>80</v>
      </c>
      <c r="N40">
        <v>41</v>
      </c>
      <c r="O40">
        <v>96</v>
      </c>
      <c r="P40">
        <v>76</v>
      </c>
      <c r="Q40">
        <v>49</v>
      </c>
      <c r="R40">
        <v>43</v>
      </c>
      <c r="S40">
        <v>27</v>
      </c>
      <c r="T40">
        <v>73</v>
      </c>
      <c r="U40">
        <v>88</v>
      </c>
      <c r="V40">
        <v>11</v>
      </c>
      <c r="W40">
        <v>79</v>
      </c>
      <c r="X40">
        <v>6</v>
      </c>
      <c r="Y40">
        <v>16</v>
      </c>
      <c r="Z40">
        <v>40</v>
      </c>
      <c r="AA40">
        <v>73</v>
      </c>
      <c r="AB40">
        <v>91</v>
      </c>
      <c r="AC40">
        <v>36</v>
      </c>
      <c r="AD40">
        <v>4</v>
      </c>
      <c r="AE40">
        <v>86</v>
      </c>
    </row>
    <row r="41" spans="12:31">
      <c r="L41">
        <v>42</v>
      </c>
      <c r="M41">
        <v>73</v>
      </c>
      <c r="N41">
        <v>4</v>
      </c>
      <c r="O41">
        <v>25</v>
      </c>
      <c r="P41">
        <v>21</v>
      </c>
      <c r="Q41">
        <v>30</v>
      </c>
      <c r="R41">
        <v>74</v>
      </c>
      <c r="S41">
        <v>44</v>
      </c>
      <c r="T41">
        <v>68</v>
      </c>
      <c r="U41">
        <v>36</v>
      </c>
      <c r="V41">
        <v>69</v>
      </c>
      <c r="W41">
        <v>98</v>
      </c>
      <c r="X41">
        <v>35</v>
      </c>
      <c r="Y41">
        <v>16</v>
      </c>
      <c r="Z41">
        <v>18</v>
      </c>
      <c r="AA41">
        <v>54</v>
      </c>
      <c r="AB41">
        <v>88</v>
      </c>
      <c r="AC41">
        <v>24</v>
      </c>
      <c r="AD41">
        <v>57</v>
      </c>
      <c r="AE41">
        <v>41</v>
      </c>
    </row>
    <row r="42" spans="12:31">
      <c r="L42">
        <v>48</v>
      </c>
      <c r="M42">
        <v>60</v>
      </c>
      <c r="N42">
        <v>26</v>
      </c>
      <c r="O42">
        <v>34</v>
      </c>
      <c r="P42">
        <v>87</v>
      </c>
      <c r="Q42">
        <v>79</v>
      </c>
      <c r="R42">
        <v>62</v>
      </c>
      <c r="S42">
        <v>96</v>
      </c>
      <c r="T42">
        <v>39</v>
      </c>
      <c r="U42">
        <v>45</v>
      </c>
      <c r="V42">
        <v>13</v>
      </c>
      <c r="W42">
        <v>91</v>
      </c>
      <c r="X42">
        <v>85</v>
      </c>
      <c r="Y42">
        <v>3</v>
      </c>
      <c r="Z42">
        <v>47</v>
      </c>
      <c r="AA42">
        <v>50</v>
      </c>
      <c r="AB42">
        <v>2</v>
      </c>
      <c r="AC42">
        <v>16</v>
      </c>
      <c r="AD42">
        <v>61</v>
      </c>
      <c r="AE42">
        <v>94</v>
      </c>
    </row>
    <row r="43" spans="12:31">
      <c r="L43">
        <v>54</v>
      </c>
      <c r="M43">
        <v>12</v>
      </c>
      <c r="N43">
        <v>31</v>
      </c>
      <c r="O43">
        <v>66</v>
      </c>
      <c r="P43">
        <v>87</v>
      </c>
      <c r="Q43">
        <v>68</v>
      </c>
      <c r="R43">
        <v>48</v>
      </c>
      <c r="S43">
        <v>34</v>
      </c>
      <c r="T43">
        <v>46</v>
      </c>
      <c r="U43">
        <v>29</v>
      </c>
      <c r="V43">
        <v>50</v>
      </c>
      <c r="W43">
        <v>88</v>
      </c>
      <c r="X43">
        <v>14</v>
      </c>
      <c r="Y43">
        <v>43</v>
      </c>
      <c r="Z43">
        <v>47</v>
      </c>
      <c r="AA43">
        <v>47</v>
      </c>
      <c r="AB43">
        <v>90</v>
      </c>
      <c r="AC43">
        <v>15</v>
      </c>
      <c r="AD43">
        <v>46</v>
      </c>
      <c r="AE43">
        <v>73</v>
      </c>
    </row>
    <row r="44" spans="12:31">
      <c r="L44">
        <v>15</v>
      </c>
      <c r="M44">
        <v>63</v>
      </c>
      <c r="N44">
        <v>54</v>
      </c>
      <c r="O44">
        <v>42</v>
      </c>
      <c r="P44">
        <v>15</v>
      </c>
      <c r="Q44">
        <v>32</v>
      </c>
      <c r="R44">
        <v>73</v>
      </c>
      <c r="S44">
        <v>11</v>
      </c>
      <c r="T44">
        <v>91</v>
      </c>
      <c r="U44">
        <v>96</v>
      </c>
      <c r="V44">
        <v>14</v>
      </c>
      <c r="W44">
        <v>29</v>
      </c>
      <c r="X44">
        <v>64</v>
      </c>
      <c r="Y44">
        <v>78</v>
      </c>
      <c r="Z44">
        <v>57</v>
      </c>
      <c r="AA44">
        <v>91</v>
      </c>
      <c r="AB44">
        <v>27</v>
      </c>
      <c r="AC44">
        <v>89</v>
      </c>
      <c r="AD44">
        <v>65</v>
      </c>
      <c r="AE44">
        <v>24</v>
      </c>
    </row>
    <row r="45" spans="12:31">
      <c r="L45">
        <v>28</v>
      </c>
      <c r="M45">
        <v>41</v>
      </c>
      <c r="N45">
        <v>18</v>
      </c>
      <c r="O45">
        <v>72</v>
      </c>
      <c r="P45">
        <v>18</v>
      </c>
      <c r="Q45">
        <v>36</v>
      </c>
      <c r="R45">
        <v>54</v>
      </c>
      <c r="S45">
        <v>96</v>
      </c>
      <c r="T45">
        <v>3</v>
      </c>
      <c r="U45">
        <v>50</v>
      </c>
      <c r="V45">
        <v>58</v>
      </c>
      <c r="W45">
        <v>89</v>
      </c>
      <c r="X45">
        <v>69</v>
      </c>
      <c r="Y45">
        <v>40</v>
      </c>
      <c r="Z45">
        <v>42</v>
      </c>
      <c r="AA45">
        <v>5</v>
      </c>
      <c r="AB45">
        <v>10</v>
      </c>
      <c r="AC45">
        <v>90</v>
      </c>
      <c r="AD45">
        <v>97</v>
      </c>
      <c r="AE45">
        <v>7</v>
      </c>
    </row>
    <row r="46" spans="12:31">
      <c r="L46">
        <v>28</v>
      </c>
      <c r="M46">
        <v>15</v>
      </c>
      <c r="N46">
        <v>100</v>
      </c>
      <c r="O46">
        <v>28</v>
      </c>
      <c r="P46">
        <v>4</v>
      </c>
      <c r="Q46">
        <v>9</v>
      </c>
      <c r="R46">
        <v>94</v>
      </c>
      <c r="S46">
        <v>43</v>
      </c>
      <c r="T46">
        <v>56</v>
      </c>
      <c r="U46">
        <v>98</v>
      </c>
      <c r="V46">
        <v>80</v>
      </c>
      <c r="W46">
        <v>86</v>
      </c>
      <c r="X46">
        <v>71</v>
      </c>
      <c r="Y46">
        <v>40</v>
      </c>
      <c r="Z46">
        <v>15</v>
      </c>
      <c r="AA46">
        <v>90</v>
      </c>
      <c r="AB46">
        <v>70</v>
      </c>
      <c r="AC46">
        <v>18</v>
      </c>
      <c r="AD46">
        <v>61</v>
      </c>
      <c r="AE46">
        <v>100</v>
      </c>
    </row>
    <row r="47" spans="12:31">
      <c r="L47">
        <v>99</v>
      </c>
      <c r="M47">
        <v>3</v>
      </c>
      <c r="N47">
        <v>52</v>
      </c>
      <c r="O47">
        <v>27</v>
      </c>
      <c r="P47">
        <v>39</v>
      </c>
      <c r="Q47">
        <v>60</v>
      </c>
      <c r="R47">
        <v>4</v>
      </c>
      <c r="S47">
        <v>18</v>
      </c>
      <c r="T47">
        <v>63</v>
      </c>
      <c r="U47">
        <v>56</v>
      </c>
      <c r="V47">
        <v>22</v>
      </c>
      <c r="W47">
        <v>66</v>
      </c>
      <c r="X47">
        <v>36</v>
      </c>
      <c r="Y47">
        <v>51</v>
      </c>
      <c r="Z47">
        <v>18</v>
      </c>
      <c r="AA47">
        <v>29</v>
      </c>
      <c r="AB47">
        <v>14</v>
      </c>
      <c r="AC47">
        <v>33</v>
      </c>
      <c r="AD47">
        <v>53</v>
      </c>
      <c r="AE47">
        <v>55</v>
      </c>
    </row>
    <row r="48" spans="12:31">
      <c r="L48">
        <v>24</v>
      </c>
      <c r="M48">
        <v>32</v>
      </c>
      <c r="N48">
        <v>55</v>
      </c>
      <c r="O48">
        <v>62</v>
      </c>
      <c r="P48">
        <v>100</v>
      </c>
      <c r="Q48">
        <v>30</v>
      </c>
      <c r="R48">
        <v>82</v>
      </c>
      <c r="S48">
        <v>17</v>
      </c>
      <c r="T48">
        <v>79</v>
      </c>
      <c r="U48">
        <v>11</v>
      </c>
      <c r="V48">
        <v>41</v>
      </c>
      <c r="W48">
        <v>86</v>
      </c>
      <c r="X48">
        <v>87</v>
      </c>
      <c r="Y48">
        <v>71</v>
      </c>
      <c r="Z48">
        <v>67</v>
      </c>
      <c r="AA48">
        <v>93</v>
      </c>
      <c r="AB48">
        <v>38</v>
      </c>
      <c r="AC48">
        <v>54</v>
      </c>
      <c r="AD48">
        <v>44</v>
      </c>
      <c r="AE48">
        <v>71</v>
      </c>
    </row>
    <row r="49" spans="12:31">
      <c r="L49">
        <v>19</v>
      </c>
      <c r="M49">
        <v>28</v>
      </c>
      <c r="N49">
        <v>46</v>
      </c>
      <c r="O49">
        <v>73</v>
      </c>
      <c r="P49">
        <v>83</v>
      </c>
      <c r="Q49">
        <v>78</v>
      </c>
      <c r="R49">
        <v>96</v>
      </c>
      <c r="S49">
        <v>39</v>
      </c>
      <c r="T49">
        <v>32</v>
      </c>
      <c r="U49">
        <v>42</v>
      </c>
      <c r="V49">
        <v>45</v>
      </c>
      <c r="W49">
        <v>66</v>
      </c>
      <c r="X49">
        <v>2</v>
      </c>
      <c r="Y49">
        <v>7</v>
      </c>
      <c r="Z49">
        <v>87</v>
      </c>
      <c r="AA49">
        <v>67</v>
      </c>
      <c r="AB49">
        <v>4</v>
      </c>
      <c r="AC49">
        <v>45</v>
      </c>
      <c r="AD49">
        <v>69</v>
      </c>
      <c r="AE49">
        <v>90</v>
      </c>
    </row>
    <row r="50" spans="12:31">
      <c r="L50">
        <v>21</v>
      </c>
      <c r="M50">
        <v>31</v>
      </c>
      <c r="N50">
        <v>14</v>
      </c>
      <c r="O50">
        <v>78</v>
      </c>
      <c r="P50">
        <v>87</v>
      </c>
      <c r="Q50">
        <v>14</v>
      </c>
      <c r="R50">
        <v>49</v>
      </c>
      <c r="S50">
        <v>85</v>
      </c>
      <c r="T50">
        <v>75</v>
      </c>
      <c r="U50">
        <v>84</v>
      </c>
      <c r="V50">
        <v>43</v>
      </c>
      <c r="W50">
        <v>63</v>
      </c>
      <c r="X50">
        <v>48</v>
      </c>
      <c r="Y50">
        <v>88</v>
      </c>
      <c r="Z50">
        <v>61</v>
      </c>
      <c r="AA50">
        <v>71</v>
      </c>
      <c r="AB50">
        <v>20</v>
      </c>
      <c r="AC50">
        <v>71</v>
      </c>
      <c r="AD50">
        <v>58</v>
      </c>
      <c r="AE50">
        <v>32</v>
      </c>
    </row>
    <row r="51" spans="12:31">
      <c r="L51">
        <v>30</v>
      </c>
      <c r="M51">
        <v>76</v>
      </c>
      <c r="N51">
        <v>53</v>
      </c>
      <c r="O51">
        <v>91</v>
      </c>
      <c r="P51">
        <v>46</v>
      </c>
      <c r="Q51">
        <v>94</v>
      </c>
      <c r="R51">
        <v>2</v>
      </c>
      <c r="S51">
        <v>64</v>
      </c>
      <c r="T51">
        <v>34</v>
      </c>
      <c r="U51">
        <v>41</v>
      </c>
      <c r="V51">
        <v>41</v>
      </c>
      <c r="W51">
        <v>26</v>
      </c>
      <c r="X51">
        <v>17</v>
      </c>
      <c r="Y51">
        <v>44</v>
      </c>
      <c r="Z51">
        <v>46</v>
      </c>
      <c r="AA51">
        <v>100</v>
      </c>
      <c r="AB51">
        <v>63</v>
      </c>
      <c r="AC51">
        <v>29</v>
      </c>
      <c r="AD51">
        <v>24</v>
      </c>
      <c r="AE51">
        <v>7</v>
      </c>
    </row>
    <row r="52" spans="12:31">
      <c r="L52">
        <v>93</v>
      </c>
      <c r="M52">
        <v>98</v>
      </c>
      <c r="N52">
        <v>84</v>
      </c>
      <c r="O52">
        <v>86</v>
      </c>
      <c r="P52">
        <v>97</v>
      </c>
      <c r="Q52">
        <v>9</v>
      </c>
      <c r="R52">
        <v>98</v>
      </c>
      <c r="S52">
        <v>94</v>
      </c>
      <c r="T52">
        <v>44</v>
      </c>
      <c r="U52">
        <v>61</v>
      </c>
      <c r="V52">
        <v>47</v>
      </c>
      <c r="W52">
        <v>37</v>
      </c>
      <c r="X52">
        <v>24</v>
      </c>
      <c r="Y52">
        <v>28</v>
      </c>
      <c r="Z52">
        <v>75</v>
      </c>
      <c r="AA52">
        <v>84</v>
      </c>
      <c r="AB52">
        <v>24</v>
      </c>
      <c r="AC52">
        <v>96</v>
      </c>
      <c r="AD52">
        <v>11</v>
      </c>
      <c r="AE52">
        <v>4</v>
      </c>
    </row>
    <row r="53" spans="12:31">
      <c r="L53">
        <v>32</v>
      </c>
      <c r="M53">
        <v>54</v>
      </c>
      <c r="N53">
        <v>80</v>
      </c>
      <c r="O53">
        <v>51</v>
      </c>
      <c r="P53">
        <v>59</v>
      </c>
      <c r="Q53">
        <v>62</v>
      </c>
      <c r="R53">
        <v>6</v>
      </c>
      <c r="S53">
        <v>8</v>
      </c>
      <c r="T53">
        <v>29</v>
      </c>
      <c r="U53">
        <v>4</v>
      </c>
      <c r="V53">
        <v>30</v>
      </c>
      <c r="W53">
        <v>63</v>
      </c>
      <c r="X53">
        <v>63</v>
      </c>
      <c r="Y53">
        <v>77</v>
      </c>
      <c r="Z53">
        <v>3</v>
      </c>
      <c r="AA53">
        <v>11</v>
      </c>
      <c r="AB53">
        <v>68</v>
      </c>
      <c r="AC53">
        <v>60</v>
      </c>
      <c r="AD53">
        <v>60</v>
      </c>
      <c r="AE53">
        <v>52</v>
      </c>
    </row>
    <row r="54" spans="12:31">
      <c r="L54">
        <v>35</v>
      </c>
      <c r="M54">
        <v>32</v>
      </c>
      <c r="N54">
        <v>25</v>
      </c>
      <c r="O54">
        <v>34</v>
      </c>
      <c r="P54">
        <v>37</v>
      </c>
      <c r="Q54">
        <v>83</v>
      </c>
      <c r="R54">
        <v>51</v>
      </c>
      <c r="S54">
        <v>54</v>
      </c>
      <c r="T54">
        <v>45</v>
      </c>
      <c r="U54">
        <v>52</v>
      </c>
      <c r="V54">
        <v>57</v>
      </c>
      <c r="W54">
        <v>4</v>
      </c>
      <c r="X54">
        <v>41</v>
      </c>
      <c r="Y54">
        <v>22</v>
      </c>
      <c r="Z54">
        <v>37</v>
      </c>
      <c r="AA54">
        <v>31</v>
      </c>
      <c r="AB54">
        <v>48</v>
      </c>
      <c r="AC54">
        <v>24</v>
      </c>
      <c r="AD54">
        <v>53</v>
      </c>
      <c r="AE54">
        <v>36</v>
      </c>
    </row>
    <row r="55" spans="12:31">
      <c r="L55">
        <v>82</v>
      </c>
      <c r="M55">
        <v>86</v>
      </c>
      <c r="N55">
        <v>46</v>
      </c>
      <c r="O55">
        <v>28</v>
      </c>
      <c r="P55">
        <v>54</v>
      </c>
      <c r="Q55">
        <v>56</v>
      </c>
      <c r="R55">
        <v>26</v>
      </c>
      <c r="S55">
        <v>57</v>
      </c>
      <c r="T55">
        <v>3</v>
      </c>
      <c r="U55">
        <v>67</v>
      </c>
      <c r="V55">
        <v>91</v>
      </c>
      <c r="W55">
        <v>83</v>
      </c>
      <c r="X55">
        <v>73</v>
      </c>
      <c r="Y55">
        <v>74</v>
      </c>
      <c r="Z55">
        <v>6</v>
      </c>
      <c r="AA55">
        <v>54</v>
      </c>
      <c r="AB55">
        <v>46</v>
      </c>
      <c r="AC55">
        <v>32</v>
      </c>
      <c r="AD55">
        <v>19</v>
      </c>
      <c r="AE55">
        <v>80</v>
      </c>
    </row>
    <row r="56" spans="12:31">
      <c r="L56">
        <v>23</v>
      </c>
      <c r="M56">
        <v>94</v>
      </c>
      <c r="N56">
        <v>71</v>
      </c>
      <c r="O56">
        <v>95</v>
      </c>
      <c r="P56">
        <v>56</v>
      </c>
      <c r="Q56">
        <v>37</v>
      </c>
      <c r="R56">
        <v>97</v>
      </c>
      <c r="S56">
        <v>84</v>
      </c>
      <c r="T56">
        <v>7</v>
      </c>
      <c r="U56">
        <v>68</v>
      </c>
      <c r="V56">
        <v>8</v>
      </c>
      <c r="W56">
        <v>51</v>
      </c>
      <c r="X56">
        <v>24</v>
      </c>
      <c r="Y56">
        <v>19</v>
      </c>
      <c r="Z56">
        <v>55</v>
      </c>
      <c r="AA56">
        <v>32</v>
      </c>
      <c r="AB56">
        <v>8</v>
      </c>
      <c r="AC56">
        <v>2</v>
      </c>
      <c r="AD56">
        <v>67</v>
      </c>
      <c r="AE56">
        <v>19</v>
      </c>
    </row>
    <row r="57" spans="12:31">
      <c r="L57">
        <v>59</v>
      </c>
      <c r="M57">
        <v>62</v>
      </c>
      <c r="N57">
        <v>88</v>
      </c>
      <c r="O57">
        <v>21</v>
      </c>
      <c r="P57">
        <v>2</v>
      </c>
      <c r="Q57">
        <v>57</v>
      </c>
      <c r="R57">
        <v>19</v>
      </c>
      <c r="S57">
        <v>66</v>
      </c>
      <c r="T57">
        <v>65</v>
      </c>
      <c r="U57">
        <v>32</v>
      </c>
      <c r="V57">
        <v>89</v>
      </c>
      <c r="W57">
        <v>11</v>
      </c>
      <c r="X57">
        <v>58</v>
      </c>
      <c r="Y57">
        <v>49</v>
      </c>
      <c r="Z57">
        <v>47</v>
      </c>
      <c r="AA57">
        <v>38</v>
      </c>
      <c r="AB57">
        <v>28</v>
      </c>
      <c r="AC57">
        <v>49</v>
      </c>
      <c r="AD57">
        <v>39</v>
      </c>
      <c r="AE57">
        <v>31</v>
      </c>
    </row>
    <row r="58" spans="12:31">
      <c r="L58">
        <v>17</v>
      </c>
      <c r="M58">
        <v>19</v>
      </c>
      <c r="N58">
        <v>95</v>
      </c>
      <c r="O58">
        <v>63</v>
      </c>
      <c r="P58">
        <v>4</v>
      </c>
      <c r="Q58">
        <v>99</v>
      </c>
      <c r="R58">
        <v>93</v>
      </c>
      <c r="S58">
        <v>50</v>
      </c>
      <c r="T58">
        <v>100</v>
      </c>
      <c r="U58">
        <v>2</v>
      </c>
      <c r="V58">
        <v>28</v>
      </c>
      <c r="W58">
        <v>34</v>
      </c>
      <c r="X58">
        <v>92</v>
      </c>
      <c r="Y58">
        <v>64</v>
      </c>
      <c r="Z58">
        <v>34</v>
      </c>
      <c r="AA58">
        <v>58</v>
      </c>
      <c r="AB58">
        <v>32</v>
      </c>
      <c r="AC58">
        <v>14</v>
      </c>
      <c r="AD58">
        <v>27</v>
      </c>
      <c r="AE58">
        <v>14</v>
      </c>
    </row>
    <row r="59" spans="12:31">
      <c r="L59">
        <v>4</v>
      </c>
      <c r="M59">
        <v>62</v>
      </c>
      <c r="N59">
        <v>36</v>
      </c>
      <c r="O59">
        <v>55</v>
      </c>
      <c r="P59">
        <v>37</v>
      </c>
      <c r="Q59">
        <v>49</v>
      </c>
      <c r="R59">
        <v>11</v>
      </c>
      <c r="S59">
        <v>62</v>
      </c>
      <c r="T59">
        <v>7</v>
      </c>
      <c r="U59">
        <v>70</v>
      </c>
      <c r="V59">
        <v>31</v>
      </c>
      <c r="W59">
        <v>11</v>
      </c>
      <c r="X59">
        <v>67</v>
      </c>
      <c r="Y59">
        <v>64</v>
      </c>
      <c r="Z59">
        <v>54</v>
      </c>
      <c r="AA59">
        <v>37</v>
      </c>
      <c r="AB59">
        <v>90</v>
      </c>
      <c r="AC59">
        <v>40</v>
      </c>
      <c r="AD59">
        <v>81</v>
      </c>
      <c r="AE59">
        <v>97</v>
      </c>
    </row>
    <row r="60" spans="12:31">
      <c r="L60">
        <v>67</v>
      </c>
      <c r="M60">
        <v>58</v>
      </c>
      <c r="N60">
        <v>54</v>
      </c>
      <c r="O60">
        <v>91</v>
      </c>
      <c r="P60">
        <v>39</v>
      </c>
      <c r="Q60">
        <v>76</v>
      </c>
      <c r="R60">
        <v>25</v>
      </c>
      <c r="S60">
        <v>22</v>
      </c>
      <c r="T60">
        <v>55</v>
      </c>
      <c r="U60">
        <v>23</v>
      </c>
      <c r="V60">
        <v>23</v>
      </c>
      <c r="W60">
        <v>66</v>
      </c>
      <c r="X60">
        <v>74</v>
      </c>
      <c r="Y60">
        <v>49</v>
      </c>
      <c r="Z60">
        <v>57</v>
      </c>
      <c r="AA60">
        <v>66</v>
      </c>
      <c r="AB60">
        <v>3</v>
      </c>
      <c r="AC60">
        <v>23</v>
      </c>
      <c r="AD60">
        <v>17</v>
      </c>
      <c r="AE60">
        <v>76</v>
      </c>
    </row>
    <row r="61" spans="12:31">
      <c r="L61">
        <v>17</v>
      </c>
      <c r="M61">
        <v>41</v>
      </c>
      <c r="N61">
        <v>21</v>
      </c>
      <c r="O61">
        <v>18</v>
      </c>
      <c r="P61">
        <v>24</v>
      </c>
      <c r="Q61">
        <v>6</v>
      </c>
      <c r="R61">
        <v>65</v>
      </c>
      <c r="S61">
        <v>10</v>
      </c>
      <c r="T61">
        <v>83</v>
      </c>
      <c r="U61">
        <v>45</v>
      </c>
      <c r="V61">
        <v>42</v>
      </c>
      <c r="W61">
        <v>84</v>
      </c>
      <c r="X61">
        <v>57</v>
      </c>
      <c r="Y61">
        <v>73</v>
      </c>
      <c r="Z61">
        <v>25</v>
      </c>
      <c r="AA61">
        <v>58</v>
      </c>
      <c r="AB61">
        <v>52</v>
      </c>
      <c r="AC61">
        <v>26</v>
      </c>
      <c r="AD61">
        <v>91</v>
      </c>
      <c r="AE61">
        <v>48</v>
      </c>
    </row>
    <row r="62" spans="12:31">
      <c r="L62">
        <v>71</v>
      </c>
      <c r="M62">
        <v>8</v>
      </c>
      <c r="N62">
        <v>45</v>
      </c>
      <c r="O62">
        <v>90</v>
      </c>
      <c r="P62">
        <v>1</v>
      </c>
      <c r="Q62">
        <v>34</v>
      </c>
      <c r="R62">
        <v>11</v>
      </c>
      <c r="S62">
        <v>60</v>
      </c>
      <c r="T62">
        <v>21</v>
      </c>
      <c r="U62">
        <v>93</v>
      </c>
      <c r="V62">
        <v>63</v>
      </c>
      <c r="W62">
        <v>88</v>
      </c>
      <c r="X62">
        <v>93</v>
      </c>
      <c r="Y62">
        <v>15</v>
      </c>
      <c r="Z62">
        <v>18</v>
      </c>
      <c r="AA62">
        <v>40</v>
      </c>
      <c r="AB62">
        <v>35</v>
      </c>
      <c r="AC62">
        <v>16</v>
      </c>
      <c r="AD62">
        <v>98</v>
      </c>
      <c r="AE62">
        <v>26</v>
      </c>
    </row>
    <row r="63" spans="12:31">
      <c r="L63">
        <v>48</v>
      </c>
      <c r="M63">
        <v>41</v>
      </c>
      <c r="N63">
        <v>36</v>
      </c>
      <c r="O63">
        <v>7</v>
      </c>
      <c r="P63">
        <v>69</v>
      </c>
      <c r="Q63">
        <v>54</v>
      </c>
      <c r="R63">
        <v>5</v>
      </c>
      <c r="S63">
        <v>9</v>
      </c>
      <c r="T63">
        <v>46</v>
      </c>
      <c r="U63">
        <v>46</v>
      </c>
      <c r="V63">
        <v>60</v>
      </c>
      <c r="W63">
        <v>90</v>
      </c>
      <c r="X63">
        <v>18</v>
      </c>
      <c r="Y63">
        <v>3</v>
      </c>
      <c r="Z63">
        <v>10</v>
      </c>
      <c r="AA63">
        <v>84</v>
      </c>
      <c r="AB63">
        <v>79</v>
      </c>
      <c r="AC63">
        <v>47</v>
      </c>
      <c r="AD63">
        <v>67</v>
      </c>
      <c r="AE63">
        <v>41</v>
      </c>
    </row>
    <row r="64" spans="12:31">
      <c r="L64">
        <v>29</v>
      </c>
      <c r="M64">
        <v>97</v>
      </c>
      <c r="N64">
        <v>30</v>
      </c>
      <c r="O64">
        <v>76</v>
      </c>
      <c r="P64">
        <v>59</v>
      </c>
      <c r="Q64">
        <v>85</v>
      </c>
      <c r="R64">
        <v>39</v>
      </c>
      <c r="S64">
        <v>96</v>
      </c>
      <c r="T64">
        <v>30</v>
      </c>
      <c r="U64">
        <v>40</v>
      </c>
      <c r="V64">
        <v>26</v>
      </c>
      <c r="W64">
        <v>36</v>
      </c>
      <c r="X64">
        <v>82</v>
      </c>
      <c r="Y64">
        <v>50</v>
      </c>
      <c r="Z64">
        <v>80</v>
      </c>
      <c r="AA64">
        <v>68</v>
      </c>
      <c r="AB64">
        <v>96</v>
      </c>
      <c r="AC64">
        <v>82</v>
      </c>
      <c r="AD64">
        <v>17</v>
      </c>
      <c r="AE64">
        <v>97</v>
      </c>
    </row>
    <row r="65" spans="12:31">
      <c r="L65">
        <v>58</v>
      </c>
      <c r="M65">
        <v>15</v>
      </c>
      <c r="N65">
        <v>37</v>
      </c>
      <c r="O65">
        <v>56</v>
      </c>
      <c r="P65">
        <v>25</v>
      </c>
      <c r="Q65">
        <v>71</v>
      </c>
      <c r="R65">
        <v>3</v>
      </c>
      <c r="S65">
        <v>78</v>
      </c>
      <c r="T65">
        <v>83</v>
      </c>
      <c r="U65">
        <v>65</v>
      </c>
      <c r="V65">
        <v>98</v>
      </c>
      <c r="W65">
        <v>46</v>
      </c>
      <c r="X65">
        <v>78</v>
      </c>
      <c r="Y65">
        <v>59</v>
      </c>
      <c r="Z65">
        <v>25</v>
      </c>
      <c r="AA65">
        <v>9</v>
      </c>
      <c r="AB65">
        <v>28</v>
      </c>
      <c r="AC65">
        <v>74</v>
      </c>
      <c r="AD65">
        <v>1</v>
      </c>
      <c r="AE65">
        <v>62</v>
      </c>
    </row>
    <row r="66" spans="12:31">
      <c r="L66">
        <v>64</v>
      </c>
      <c r="M66">
        <v>66</v>
      </c>
      <c r="N66">
        <v>57</v>
      </c>
      <c r="O66">
        <v>26</v>
      </c>
      <c r="P66">
        <v>39</v>
      </c>
      <c r="Q66">
        <v>63</v>
      </c>
      <c r="R66">
        <v>17</v>
      </c>
      <c r="S66">
        <v>46</v>
      </c>
      <c r="T66">
        <v>76</v>
      </c>
      <c r="U66">
        <v>99</v>
      </c>
      <c r="V66">
        <v>14</v>
      </c>
      <c r="W66">
        <v>37</v>
      </c>
      <c r="X66">
        <v>30</v>
      </c>
      <c r="Y66">
        <v>96</v>
      </c>
      <c r="Z66">
        <v>5</v>
      </c>
      <c r="AA66">
        <v>76</v>
      </c>
      <c r="AB66">
        <v>49</v>
      </c>
      <c r="AC66">
        <v>65</v>
      </c>
      <c r="AD66">
        <v>52</v>
      </c>
      <c r="AE66">
        <v>50</v>
      </c>
    </row>
    <row r="67" spans="12:31">
      <c r="L67">
        <v>14</v>
      </c>
      <c r="M67">
        <v>48</v>
      </c>
      <c r="N67">
        <v>78</v>
      </c>
      <c r="O67">
        <v>6</v>
      </c>
      <c r="P67">
        <v>72</v>
      </c>
      <c r="Q67">
        <v>26</v>
      </c>
      <c r="R67">
        <v>1</v>
      </c>
      <c r="S67">
        <v>84</v>
      </c>
      <c r="T67">
        <v>26</v>
      </c>
      <c r="U67">
        <v>48</v>
      </c>
      <c r="V67">
        <v>29</v>
      </c>
      <c r="W67">
        <v>43</v>
      </c>
      <c r="X67">
        <v>21</v>
      </c>
      <c r="Y67">
        <v>16</v>
      </c>
      <c r="Z67">
        <v>65</v>
      </c>
      <c r="AA67">
        <v>24</v>
      </c>
      <c r="AB67">
        <v>16</v>
      </c>
      <c r="AC67">
        <v>82</v>
      </c>
      <c r="AD67">
        <v>99</v>
      </c>
      <c r="AE67">
        <v>56</v>
      </c>
    </row>
    <row r="68" spans="12:31">
      <c r="L68">
        <v>67</v>
      </c>
      <c r="M68">
        <v>56</v>
      </c>
      <c r="N68">
        <v>76</v>
      </c>
      <c r="O68">
        <v>7</v>
      </c>
      <c r="P68">
        <v>97</v>
      </c>
      <c r="Q68">
        <v>89</v>
      </c>
      <c r="R68">
        <v>44</v>
      </c>
      <c r="S68">
        <v>99</v>
      </c>
      <c r="T68">
        <v>19</v>
      </c>
      <c r="U68">
        <v>73</v>
      </c>
      <c r="V68">
        <v>67</v>
      </c>
      <c r="W68">
        <v>47</v>
      </c>
      <c r="X68">
        <v>34</v>
      </c>
      <c r="Y68">
        <v>84</v>
      </c>
      <c r="Z68">
        <v>85</v>
      </c>
      <c r="AA68">
        <v>42</v>
      </c>
      <c r="AB68">
        <v>95</v>
      </c>
      <c r="AC68">
        <v>78</v>
      </c>
      <c r="AD68">
        <v>91</v>
      </c>
      <c r="AE68">
        <v>97</v>
      </c>
    </row>
    <row r="69" spans="12:31">
      <c r="L69">
        <v>90</v>
      </c>
      <c r="M69">
        <v>97</v>
      </c>
      <c r="N69">
        <v>41</v>
      </c>
      <c r="O69">
        <v>63</v>
      </c>
      <c r="P69">
        <v>79</v>
      </c>
      <c r="Q69">
        <v>20</v>
      </c>
      <c r="R69">
        <v>90</v>
      </c>
      <c r="S69">
        <v>95</v>
      </c>
      <c r="T69">
        <v>87</v>
      </c>
      <c r="U69">
        <v>92</v>
      </c>
      <c r="V69">
        <v>71</v>
      </c>
      <c r="W69">
        <v>50</v>
      </c>
      <c r="X69">
        <v>68</v>
      </c>
      <c r="Y69">
        <v>16</v>
      </c>
      <c r="Z69">
        <v>50</v>
      </c>
      <c r="AA69">
        <v>17</v>
      </c>
      <c r="AB69">
        <v>53</v>
      </c>
      <c r="AC69">
        <v>37</v>
      </c>
      <c r="AD69">
        <v>33</v>
      </c>
      <c r="AE69">
        <v>94</v>
      </c>
    </row>
    <row r="70" spans="12:31">
      <c r="L70">
        <v>83</v>
      </c>
      <c r="M70">
        <v>17</v>
      </c>
      <c r="N70">
        <v>24</v>
      </c>
      <c r="O70">
        <v>75</v>
      </c>
      <c r="P70">
        <v>31</v>
      </c>
      <c r="Q70">
        <v>11</v>
      </c>
      <c r="R70">
        <v>98</v>
      </c>
      <c r="S70">
        <v>72</v>
      </c>
      <c r="T70">
        <v>91</v>
      </c>
      <c r="U70">
        <v>5</v>
      </c>
      <c r="V70">
        <v>65</v>
      </c>
      <c r="W70">
        <v>100</v>
      </c>
      <c r="X70">
        <v>75</v>
      </c>
      <c r="Y70">
        <v>83</v>
      </c>
      <c r="Z70">
        <v>59</v>
      </c>
      <c r="AA70">
        <v>92</v>
      </c>
      <c r="AB70">
        <v>40</v>
      </c>
      <c r="AC70">
        <v>73</v>
      </c>
      <c r="AD70">
        <v>19</v>
      </c>
      <c r="AE70">
        <v>70</v>
      </c>
    </row>
    <row r="71" spans="12:31">
      <c r="L71">
        <v>21</v>
      </c>
      <c r="M71">
        <v>32</v>
      </c>
      <c r="N71">
        <v>27</v>
      </c>
      <c r="O71">
        <v>46</v>
      </c>
      <c r="P71">
        <v>59</v>
      </c>
      <c r="Q71">
        <v>22</v>
      </c>
      <c r="R71">
        <v>82</v>
      </c>
      <c r="S71">
        <v>12</v>
      </c>
      <c r="T71">
        <v>65</v>
      </c>
      <c r="U71">
        <v>48</v>
      </c>
      <c r="V71">
        <v>24</v>
      </c>
      <c r="W71">
        <v>83</v>
      </c>
      <c r="X71">
        <v>93</v>
      </c>
      <c r="Y71">
        <v>88</v>
      </c>
      <c r="Z71">
        <v>84</v>
      </c>
      <c r="AA71">
        <v>64</v>
      </c>
      <c r="AB71">
        <v>85</v>
      </c>
      <c r="AC71">
        <v>41</v>
      </c>
      <c r="AD71">
        <v>63</v>
      </c>
      <c r="AE71">
        <v>49</v>
      </c>
    </row>
    <row r="72" spans="12:31">
      <c r="L72">
        <v>14</v>
      </c>
      <c r="M72">
        <v>27</v>
      </c>
      <c r="N72">
        <v>3</v>
      </c>
      <c r="O72">
        <v>62</v>
      </c>
      <c r="P72">
        <v>48</v>
      </c>
      <c r="Q72">
        <v>39</v>
      </c>
      <c r="R72">
        <v>43</v>
      </c>
      <c r="S72">
        <v>8</v>
      </c>
      <c r="T72">
        <v>81</v>
      </c>
      <c r="U72">
        <v>19</v>
      </c>
      <c r="V72">
        <v>36</v>
      </c>
      <c r="W72">
        <v>76</v>
      </c>
      <c r="X72">
        <v>57</v>
      </c>
      <c r="Y72">
        <v>69</v>
      </c>
      <c r="Z72">
        <v>70</v>
      </c>
      <c r="AA72">
        <v>52</v>
      </c>
      <c r="AB72">
        <v>39</v>
      </c>
      <c r="AC72">
        <v>10</v>
      </c>
      <c r="AD72">
        <v>16</v>
      </c>
      <c r="AE72">
        <v>39</v>
      </c>
    </row>
    <row r="73" spans="12:31">
      <c r="L73">
        <v>38</v>
      </c>
      <c r="M73">
        <v>87</v>
      </c>
      <c r="N73">
        <v>57</v>
      </c>
      <c r="O73">
        <v>5</v>
      </c>
      <c r="P73">
        <v>39</v>
      </c>
      <c r="Q73">
        <v>100</v>
      </c>
      <c r="R73">
        <v>56</v>
      </c>
      <c r="S73">
        <v>61</v>
      </c>
      <c r="T73">
        <v>5</v>
      </c>
      <c r="U73">
        <v>62</v>
      </c>
      <c r="V73">
        <v>84</v>
      </c>
      <c r="W73">
        <v>84</v>
      </c>
      <c r="X73">
        <v>11</v>
      </c>
      <c r="Y73">
        <v>3</v>
      </c>
      <c r="Z73">
        <v>80</v>
      </c>
      <c r="AA73">
        <v>49</v>
      </c>
      <c r="AB73">
        <v>5</v>
      </c>
      <c r="AC73">
        <v>24</v>
      </c>
      <c r="AD73">
        <v>37</v>
      </c>
      <c r="AE73">
        <v>67</v>
      </c>
    </row>
    <row r="74" spans="12:31">
      <c r="L74">
        <v>64</v>
      </c>
      <c r="M74">
        <v>15</v>
      </c>
      <c r="N74">
        <v>57</v>
      </c>
      <c r="O74">
        <v>23</v>
      </c>
      <c r="P74">
        <v>94</v>
      </c>
      <c r="Q74">
        <v>63</v>
      </c>
      <c r="R74">
        <v>96</v>
      </c>
      <c r="S74">
        <v>6</v>
      </c>
      <c r="T74">
        <v>54</v>
      </c>
      <c r="U74">
        <v>27</v>
      </c>
      <c r="V74">
        <v>1</v>
      </c>
      <c r="W74">
        <v>58</v>
      </c>
      <c r="X74">
        <v>23</v>
      </c>
      <c r="Y74">
        <v>46</v>
      </c>
      <c r="Z74">
        <v>28</v>
      </c>
      <c r="AA74">
        <v>58</v>
      </c>
      <c r="AB74">
        <v>84</v>
      </c>
      <c r="AC74">
        <v>17</v>
      </c>
      <c r="AD74">
        <v>80</v>
      </c>
      <c r="AE74">
        <v>4</v>
      </c>
    </row>
    <row r="75" spans="12:31">
      <c r="L75">
        <v>10</v>
      </c>
      <c r="M75">
        <v>24</v>
      </c>
      <c r="N75">
        <v>39</v>
      </c>
      <c r="O75">
        <v>52</v>
      </c>
      <c r="P75">
        <v>80</v>
      </c>
      <c r="Q75">
        <v>100</v>
      </c>
      <c r="R75">
        <v>28</v>
      </c>
      <c r="S75">
        <v>88</v>
      </c>
      <c r="T75">
        <v>21</v>
      </c>
      <c r="U75">
        <v>15</v>
      </c>
      <c r="V75">
        <v>62</v>
      </c>
      <c r="W75">
        <v>70</v>
      </c>
      <c r="X75">
        <v>91</v>
      </c>
      <c r="Y75">
        <v>48</v>
      </c>
      <c r="Z75">
        <v>36</v>
      </c>
      <c r="AA75">
        <v>56</v>
      </c>
      <c r="AB75">
        <v>15</v>
      </c>
      <c r="AC75">
        <v>88</v>
      </c>
      <c r="AD75">
        <v>39</v>
      </c>
      <c r="AE75">
        <v>93</v>
      </c>
    </row>
    <row r="76" spans="12:31">
      <c r="L76">
        <v>53</v>
      </c>
      <c r="M76">
        <v>10</v>
      </c>
      <c r="N76">
        <v>66</v>
      </c>
      <c r="O76">
        <v>31</v>
      </c>
      <c r="P76">
        <v>7</v>
      </c>
      <c r="Q76">
        <v>99</v>
      </c>
      <c r="R76">
        <v>48</v>
      </c>
      <c r="S76">
        <v>21</v>
      </c>
      <c r="T76">
        <v>85</v>
      </c>
      <c r="U76">
        <v>20</v>
      </c>
      <c r="V76">
        <v>63</v>
      </c>
      <c r="W76">
        <v>37</v>
      </c>
      <c r="X76">
        <v>20</v>
      </c>
      <c r="Y76">
        <v>86</v>
      </c>
      <c r="Z76">
        <v>24</v>
      </c>
      <c r="AA76">
        <v>81</v>
      </c>
      <c r="AB76">
        <v>78</v>
      </c>
      <c r="AC76">
        <v>89</v>
      </c>
      <c r="AD76">
        <v>69</v>
      </c>
      <c r="AE76">
        <v>6</v>
      </c>
    </row>
    <row r="77" spans="12:31">
      <c r="L77">
        <v>79</v>
      </c>
      <c r="M77">
        <v>70</v>
      </c>
      <c r="N77">
        <v>94</v>
      </c>
      <c r="O77">
        <v>39</v>
      </c>
      <c r="P77">
        <v>66</v>
      </c>
      <c r="Q77">
        <v>37</v>
      </c>
      <c r="R77">
        <v>7</v>
      </c>
      <c r="S77">
        <v>78</v>
      </c>
      <c r="T77">
        <v>57</v>
      </c>
      <c r="U77">
        <v>92</v>
      </c>
      <c r="V77">
        <v>31</v>
      </c>
      <c r="W77">
        <v>47</v>
      </c>
      <c r="X77">
        <v>61</v>
      </c>
      <c r="Y77">
        <v>93</v>
      </c>
      <c r="Z77">
        <v>13</v>
      </c>
      <c r="AA77">
        <v>91</v>
      </c>
      <c r="AB77">
        <v>62</v>
      </c>
      <c r="AC77">
        <v>70</v>
      </c>
      <c r="AD77">
        <v>41</v>
      </c>
      <c r="AE77">
        <v>3</v>
      </c>
    </row>
    <row r="78" spans="12:31">
      <c r="L78">
        <v>90</v>
      </c>
      <c r="M78">
        <v>19</v>
      </c>
      <c r="N78">
        <v>84</v>
      </c>
      <c r="O78">
        <v>3</v>
      </c>
      <c r="P78">
        <v>4</v>
      </c>
      <c r="Q78">
        <v>48</v>
      </c>
      <c r="R78">
        <v>34</v>
      </c>
      <c r="S78">
        <v>91</v>
      </c>
      <c r="T78">
        <v>41</v>
      </c>
      <c r="U78">
        <v>11</v>
      </c>
      <c r="V78">
        <v>41</v>
      </c>
      <c r="W78">
        <v>40</v>
      </c>
      <c r="X78">
        <v>59</v>
      </c>
      <c r="Y78">
        <v>2</v>
      </c>
      <c r="Z78">
        <v>100</v>
      </c>
      <c r="AA78">
        <v>33</v>
      </c>
      <c r="AB78">
        <v>74</v>
      </c>
      <c r="AC78">
        <v>81</v>
      </c>
      <c r="AD78">
        <v>81</v>
      </c>
      <c r="AE78">
        <v>44</v>
      </c>
    </row>
    <row r="79" spans="12:31">
      <c r="L79">
        <v>60</v>
      </c>
      <c r="M79">
        <v>59</v>
      </c>
      <c r="N79">
        <v>36</v>
      </c>
      <c r="O79">
        <v>83</v>
      </c>
      <c r="P79">
        <v>90</v>
      </c>
      <c r="Q79">
        <v>42</v>
      </c>
      <c r="R79">
        <v>45</v>
      </c>
      <c r="S79">
        <v>17</v>
      </c>
      <c r="T79">
        <v>64</v>
      </c>
      <c r="U79">
        <v>83</v>
      </c>
      <c r="V79">
        <v>9</v>
      </c>
      <c r="W79">
        <v>66</v>
      </c>
      <c r="X79">
        <v>92</v>
      </c>
      <c r="Y79">
        <v>37</v>
      </c>
      <c r="Z79">
        <v>83</v>
      </c>
      <c r="AA79">
        <v>58</v>
      </c>
      <c r="AB79">
        <v>31</v>
      </c>
      <c r="AC79">
        <v>4</v>
      </c>
      <c r="AD79">
        <v>66</v>
      </c>
      <c r="AE79">
        <v>40</v>
      </c>
    </row>
    <row r="80" spans="12:31">
      <c r="L80">
        <v>67</v>
      </c>
      <c r="M80">
        <v>9</v>
      </c>
      <c r="N80">
        <v>71</v>
      </c>
      <c r="O80">
        <v>3</v>
      </c>
      <c r="P80">
        <v>84</v>
      </c>
      <c r="Q80">
        <v>2</v>
      </c>
      <c r="R80">
        <v>95</v>
      </c>
      <c r="S80">
        <v>44</v>
      </c>
      <c r="T80">
        <v>67</v>
      </c>
      <c r="U80">
        <v>18</v>
      </c>
      <c r="V80">
        <v>14</v>
      </c>
      <c r="W80">
        <v>12</v>
      </c>
      <c r="X80">
        <v>31</v>
      </c>
      <c r="Y80">
        <v>77</v>
      </c>
      <c r="Z80">
        <v>11</v>
      </c>
      <c r="AA80">
        <v>53</v>
      </c>
      <c r="AB80">
        <v>7</v>
      </c>
      <c r="AC80">
        <v>56</v>
      </c>
      <c r="AD80">
        <v>47</v>
      </c>
      <c r="AE80">
        <v>7</v>
      </c>
    </row>
    <row r="81" spans="12:31">
      <c r="L81">
        <v>22</v>
      </c>
      <c r="M81">
        <v>53</v>
      </c>
      <c r="N81">
        <v>52</v>
      </c>
      <c r="O81">
        <v>45</v>
      </c>
      <c r="P81">
        <v>50</v>
      </c>
      <c r="Q81">
        <v>20</v>
      </c>
      <c r="R81">
        <v>39</v>
      </c>
      <c r="S81">
        <v>23</v>
      </c>
      <c r="T81">
        <v>68</v>
      </c>
      <c r="U81">
        <v>48</v>
      </c>
      <c r="V81">
        <v>12</v>
      </c>
      <c r="W81">
        <v>5</v>
      </c>
      <c r="X81">
        <v>79</v>
      </c>
      <c r="Y81">
        <v>51</v>
      </c>
      <c r="Z81">
        <v>73</v>
      </c>
      <c r="AA81">
        <v>41</v>
      </c>
      <c r="AB81">
        <v>45</v>
      </c>
      <c r="AC81">
        <v>37</v>
      </c>
      <c r="AD81">
        <v>15</v>
      </c>
      <c r="AE81">
        <v>44</v>
      </c>
    </row>
    <row r="82" spans="12:31">
      <c r="L82">
        <v>80</v>
      </c>
      <c r="M82">
        <v>17</v>
      </c>
      <c r="N82">
        <v>94</v>
      </c>
      <c r="O82">
        <v>59</v>
      </c>
      <c r="P82">
        <v>82</v>
      </c>
      <c r="Q82">
        <v>93</v>
      </c>
      <c r="R82">
        <v>50</v>
      </c>
      <c r="S82">
        <v>47</v>
      </c>
      <c r="T82">
        <v>67</v>
      </c>
      <c r="U82">
        <v>46</v>
      </c>
      <c r="V82">
        <v>19</v>
      </c>
      <c r="W82">
        <v>28</v>
      </c>
      <c r="X82">
        <v>23</v>
      </c>
      <c r="Y82">
        <v>33</v>
      </c>
      <c r="Z82">
        <v>4</v>
      </c>
      <c r="AA82">
        <v>62</v>
      </c>
      <c r="AB82">
        <v>29</v>
      </c>
      <c r="AC82">
        <v>27</v>
      </c>
      <c r="AD82">
        <v>44</v>
      </c>
      <c r="AE82">
        <v>15</v>
      </c>
    </row>
    <row r="83" spans="12:31">
      <c r="L83">
        <v>86</v>
      </c>
      <c r="M83">
        <v>16</v>
      </c>
      <c r="N83">
        <v>44</v>
      </c>
      <c r="O83">
        <v>67</v>
      </c>
      <c r="P83">
        <v>60</v>
      </c>
      <c r="Q83">
        <v>14</v>
      </c>
      <c r="R83">
        <v>38</v>
      </c>
      <c r="S83">
        <v>99</v>
      </c>
      <c r="T83">
        <v>57</v>
      </c>
      <c r="U83">
        <v>37</v>
      </c>
      <c r="V83">
        <v>53</v>
      </c>
      <c r="W83">
        <v>48</v>
      </c>
      <c r="X83">
        <v>92</v>
      </c>
      <c r="Y83">
        <v>63</v>
      </c>
      <c r="Z83">
        <v>14</v>
      </c>
      <c r="AA83">
        <v>15</v>
      </c>
      <c r="AB83">
        <v>52</v>
      </c>
      <c r="AC83">
        <v>50</v>
      </c>
      <c r="AD83">
        <v>92</v>
      </c>
      <c r="AE83">
        <v>43</v>
      </c>
    </row>
    <row r="84" spans="12:31">
      <c r="L84">
        <v>41</v>
      </c>
      <c r="M84">
        <v>46</v>
      </c>
      <c r="N84">
        <v>51</v>
      </c>
      <c r="O84">
        <v>42</v>
      </c>
      <c r="P84">
        <v>50</v>
      </c>
      <c r="Q84">
        <v>52</v>
      </c>
      <c r="R84">
        <v>38</v>
      </c>
      <c r="S84">
        <v>16</v>
      </c>
      <c r="T84">
        <v>49</v>
      </c>
      <c r="U84">
        <v>60</v>
      </c>
      <c r="V84">
        <v>66</v>
      </c>
      <c r="W84">
        <v>4</v>
      </c>
      <c r="X84">
        <v>10</v>
      </c>
      <c r="Y84">
        <v>61</v>
      </c>
      <c r="Z84">
        <v>75</v>
      </c>
      <c r="AA84">
        <v>62</v>
      </c>
      <c r="AB84">
        <v>89</v>
      </c>
      <c r="AC84">
        <v>19</v>
      </c>
      <c r="AD84">
        <v>47</v>
      </c>
      <c r="AE84">
        <v>48</v>
      </c>
    </row>
    <row r="85" spans="12:31">
      <c r="L85">
        <v>8</v>
      </c>
      <c r="M85">
        <v>66</v>
      </c>
      <c r="N85">
        <v>13</v>
      </c>
      <c r="O85">
        <v>63</v>
      </c>
      <c r="P85">
        <v>76</v>
      </c>
      <c r="Q85">
        <v>23</v>
      </c>
      <c r="R85">
        <v>58</v>
      </c>
      <c r="S85">
        <v>1</v>
      </c>
      <c r="T85">
        <v>70</v>
      </c>
      <c r="U85">
        <v>47</v>
      </c>
      <c r="V85">
        <v>15</v>
      </c>
      <c r="W85">
        <v>11</v>
      </c>
      <c r="X85">
        <v>25</v>
      </c>
      <c r="Y85">
        <v>50</v>
      </c>
      <c r="Z85">
        <v>14</v>
      </c>
      <c r="AA85">
        <v>88</v>
      </c>
      <c r="AB85">
        <v>49</v>
      </c>
      <c r="AC85">
        <v>16</v>
      </c>
      <c r="AD85">
        <v>14</v>
      </c>
      <c r="AE85">
        <v>94</v>
      </c>
    </row>
    <row r="86" spans="12:31">
      <c r="L86">
        <v>58</v>
      </c>
      <c r="M86">
        <v>52</v>
      </c>
      <c r="N86">
        <v>88</v>
      </c>
      <c r="O86">
        <v>11</v>
      </c>
      <c r="P86">
        <v>35</v>
      </c>
      <c r="Q86">
        <v>21</v>
      </c>
      <c r="R86">
        <v>57</v>
      </c>
      <c r="S86">
        <v>6</v>
      </c>
      <c r="T86">
        <v>14</v>
      </c>
      <c r="U86">
        <v>82</v>
      </c>
      <c r="V86">
        <v>3</v>
      </c>
      <c r="W86">
        <v>30</v>
      </c>
      <c r="X86">
        <v>59</v>
      </c>
      <c r="Y86">
        <v>11</v>
      </c>
      <c r="Z86">
        <v>72</v>
      </c>
      <c r="AA86">
        <v>82</v>
      </c>
      <c r="AB86">
        <v>26</v>
      </c>
      <c r="AC86">
        <v>50</v>
      </c>
      <c r="AD86">
        <v>63</v>
      </c>
      <c r="AE86">
        <v>41</v>
      </c>
    </row>
    <row r="87" spans="12:31">
      <c r="L87">
        <v>9</v>
      </c>
      <c r="M87">
        <v>10</v>
      </c>
      <c r="N87">
        <v>80</v>
      </c>
      <c r="O87">
        <v>57</v>
      </c>
      <c r="P87">
        <v>97</v>
      </c>
      <c r="Q87">
        <v>49</v>
      </c>
      <c r="R87">
        <v>89</v>
      </c>
      <c r="S87">
        <v>1</v>
      </c>
      <c r="T87">
        <v>5</v>
      </c>
      <c r="U87">
        <v>83</v>
      </c>
      <c r="V87">
        <v>24</v>
      </c>
      <c r="W87">
        <v>65</v>
      </c>
      <c r="X87">
        <v>32</v>
      </c>
      <c r="Y87">
        <v>94</v>
      </c>
      <c r="Z87">
        <v>90</v>
      </c>
      <c r="AA87">
        <v>63</v>
      </c>
      <c r="AB87">
        <v>6</v>
      </c>
      <c r="AC87">
        <v>76</v>
      </c>
      <c r="AD87">
        <v>15</v>
      </c>
      <c r="AE87">
        <v>56</v>
      </c>
    </row>
    <row r="88" spans="12:31">
      <c r="L88">
        <v>21</v>
      </c>
      <c r="M88">
        <v>23</v>
      </c>
      <c r="N88">
        <v>18</v>
      </c>
      <c r="O88">
        <v>11</v>
      </c>
      <c r="P88">
        <v>83</v>
      </c>
      <c r="Q88">
        <v>7</v>
      </c>
      <c r="R88">
        <v>50</v>
      </c>
      <c r="S88">
        <v>96</v>
      </c>
      <c r="T88">
        <v>3</v>
      </c>
      <c r="U88">
        <v>33</v>
      </c>
      <c r="V88">
        <v>46</v>
      </c>
      <c r="W88">
        <v>95</v>
      </c>
      <c r="X88">
        <v>22</v>
      </c>
      <c r="Y88">
        <v>99</v>
      </c>
      <c r="Z88">
        <v>54</v>
      </c>
      <c r="AA88">
        <v>46</v>
      </c>
      <c r="AB88">
        <v>36</v>
      </c>
      <c r="AC88">
        <v>63</v>
      </c>
      <c r="AD88">
        <v>38</v>
      </c>
      <c r="AE88">
        <v>7</v>
      </c>
    </row>
    <row r="89" spans="12:31">
      <c r="L89">
        <v>64</v>
      </c>
      <c r="M89">
        <v>79</v>
      </c>
      <c r="N89">
        <v>96</v>
      </c>
      <c r="O89">
        <v>60</v>
      </c>
      <c r="P89">
        <v>21</v>
      </c>
      <c r="Q89">
        <v>49</v>
      </c>
      <c r="R89">
        <v>80</v>
      </c>
      <c r="S89">
        <v>80</v>
      </c>
      <c r="T89">
        <v>80</v>
      </c>
      <c r="U89">
        <v>52</v>
      </c>
      <c r="V89">
        <v>4</v>
      </c>
      <c r="W89">
        <v>6</v>
      </c>
      <c r="X89">
        <v>2</v>
      </c>
      <c r="Y89">
        <v>96</v>
      </c>
      <c r="Z89">
        <v>16</v>
      </c>
      <c r="AA89">
        <v>42</v>
      </c>
      <c r="AB89">
        <v>51</v>
      </c>
      <c r="AC89">
        <v>15</v>
      </c>
      <c r="AD89">
        <v>38</v>
      </c>
      <c r="AE89">
        <v>59</v>
      </c>
    </row>
    <row r="90" spans="12:31">
      <c r="L90">
        <v>59</v>
      </c>
      <c r="M90">
        <v>93</v>
      </c>
      <c r="N90">
        <v>64</v>
      </c>
      <c r="O90">
        <v>38</v>
      </c>
      <c r="P90">
        <v>26</v>
      </c>
      <c r="Q90">
        <v>71</v>
      </c>
      <c r="R90">
        <v>1</v>
      </c>
      <c r="S90">
        <v>66</v>
      </c>
      <c r="T90">
        <v>39</v>
      </c>
      <c r="U90">
        <v>49</v>
      </c>
      <c r="V90">
        <v>58</v>
      </c>
      <c r="W90">
        <v>11</v>
      </c>
      <c r="X90">
        <v>42</v>
      </c>
      <c r="Y90">
        <v>23</v>
      </c>
      <c r="Z90">
        <v>50</v>
      </c>
      <c r="AA90">
        <v>40</v>
      </c>
      <c r="AB90">
        <v>57</v>
      </c>
      <c r="AC90">
        <v>84</v>
      </c>
      <c r="AD90">
        <v>62</v>
      </c>
      <c r="AE90">
        <v>14</v>
      </c>
    </row>
    <row r="91" spans="12:31">
      <c r="L91">
        <v>18</v>
      </c>
      <c r="M91">
        <v>54</v>
      </c>
      <c r="N91">
        <v>3</v>
      </c>
      <c r="O91">
        <v>25</v>
      </c>
      <c r="P91">
        <v>10</v>
      </c>
      <c r="Q91">
        <v>80</v>
      </c>
      <c r="R91">
        <v>46</v>
      </c>
      <c r="S91">
        <v>49</v>
      </c>
      <c r="T91">
        <v>26</v>
      </c>
      <c r="U91">
        <v>52</v>
      </c>
      <c r="V91">
        <v>92</v>
      </c>
      <c r="W91">
        <v>36</v>
      </c>
      <c r="X91">
        <v>2</v>
      </c>
      <c r="Y91">
        <v>14</v>
      </c>
      <c r="Z91">
        <v>22</v>
      </c>
      <c r="AA91">
        <v>82</v>
      </c>
      <c r="AB91">
        <v>9</v>
      </c>
      <c r="AC91">
        <v>61</v>
      </c>
      <c r="AD91">
        <v>72</v>
      </c>
      <c r="AE91">
        <v>77</v>
      </c>
    </row>
    <row r="92" spans="12:31">
      <c r="L92">
        <v>17</v>
      </c>
      <c r="M92">
        <v>49</v>
      </c>
      <c r="N92">
        <v>70</v>
      </c>
      <c r="O92">
        <v>22</v>
      </c>
      <c r="P92">
        <v>71</v>
      </c>
      <c r="Q92">
        <v>98</v>
      </c>
      <c r="R92">
        <v>81</v>
      </c>
      <c r="S92">
        <v>44</v>
      </c>
      <c r="T92">
        <v>23</v>
      </c>
      <c r="U92">
        <v>94</v>
      </c>
      <c r="V92">
        <v>46</v>
      </c>
      <c r="W92">
        <v>84</v>
      </c>
      <c r="X92">
        <v>7</v>
      </c>
      <c r="Y92">
        <v>72</v>
      </c>
      <c r="Z92">
        <v>88</v>
      </c>
      <c r="AA92">
        <v>46</v>
      </c>
      <c r="AB92">
        <v>64</v>
      </c>
      <c r="AC92">
        <v>51</v>
      </c>
      <c r="AD92">
        <v>68</v>
      </c>
      <c r="AE92">
        <v>71</v>
      </c>
    </row>
    <row r="93" spans="12:31">
      <c r="L93">
        <v>22</v>
      </c>
      <c r="M93">
        <v>24</v>
      </c>
      <c r="N93">
        <v>96</v>
      </c>
      <c r="O93">
        <v>90</v>
      </c>
      <c r="P93">
        <v>79</v>
      </c>
      <c r="Q93">
        <v>26</v>
      </c>
      <c r="R93">
        <v>13</v>
      </c>
      <c r="S93">
        <v>63</v>
      </c>
      <c r="T93">
        <v>60</v>
      </c>
      <c r="U93">
        <v>59</v>
      </c>
      <c r="V93">
        <v>38</v>
      </c>
      <c r="W93">
        <v>35</v>
      </c>
      <c r="X93">
        <v>22</v>
      </c>
      <c r="Y93">
        <v>25</v>
      </c>
      <c r="Z93">
        <v>50</v>
      </c>
      <c r="AA93">
        <v>83</v>
      </c>
      <c r="AB93">
        <v>60</v>
      </c>
      <c r="AC93">
        <v>85</v>
      </c>
      <c r="AD93">
        <v>94</v>
      </c>
      <c r="AE93">
        <v>24</v>
      </c>
    </row>
    <row r="94" spans="12:31">
      <c r="L94">
        <v>72</v>
      </c>
      <c r="M94">
        <v>62</v>
      </c>
      <c r="N94">
        <v>35</v>
      </c>
      <c r="O94">
        <v>54</v>
      </c>
      <c r="P94">
        <v>98</v>
      </c>
      <c r="Q94">
        <v>13</v>
      </c>
      <c r="R94">
        <v>94</v>
      </c>
      <c r="S94">
        <v>56</v>
      </c>
      <c r="T94">
        <v>28</v>
      </c>
      <c r="U94">
        <v>85</v>
      </c>
      <c r="V94">
        <v>44</v>
      </c>
      <c r="W94">
        <v>97</v>
      </c>
      <c r="X94">
        <v>88</v>
      </c>
      <c r="Y94">
        <v>39</v>
      </c>
      <c r="Z94">
        <v>57</v>
      </c>
      <c r="AA94">
        <v>66</v>
      </c>
      <c r="AB94">
        <v>70</v>
      </c>
      <c r="AC94">
        <v>97</v>
      </c>
      <c r="AD94">
        <v>30</v>
      </c>
      <c r="AE94">
        <v>77</v>
      </c>
    </row>
    <row r="95" spans="12:31">
      <c r="L95">
        <v>56</v>
      </c>
      <c r="M95">
        <v>81</v>
      </c>
      <c r="N95">
        <v>96</v>
      </c>
      <c r="O95">
        <v>90</v>
      </c>
      <c r="P95">
        <v>42</v>
      </c>
      <c r="Q95">
        <v>44</v>
      </c>
      <c r="R95">
        <v>88</v>
      </c>
      <c r="S95">
        <v>33</v>
      </c>
      <c r="T95">
        <v>37</v>
      </c>
      <c r="U95">
        <v>61</v>
      </c>
      <c r="V95">
        <v>67</v>
      </c>
      <c r="W95">
        <v>11</v>
      </c>
      <c r="X95">
        <v>88</v>
      </c>
      <c r="Y95">
        <v>12</v>
      </c>
      <c r="Z95">
        <v>51</v>
      </c>
      <c r="AA95">
        <v>21</v>
      </c>
      <c r="AB95">
        <v>40</v>
      </c>
      <c r="AC95">
        <v>12</v>
      </c>
      <c r="AD95">
        <v>10</v>
      </c>
      <c r="AE95">
        <v>37</v>
      </c>
    </row>
    <row r="96" spans="12:31">
      <c r="L96">
        <v>10</v>
      </c>
      <c r="M96">
        <v>95</v>
      </c>
      <c r="N96">
        <v>47</v>
      </c>
      <c r="O96">
        <v>39</v>
      </c>
      <c r="P96">
        <v>40</v>
      </c>
      <c r="Q96">
        <v>74</v>
      </c>
      <c r="R96">
        <v>48</v>
      </c>
      <c r="S96">
        <v>72</v>
      </c>
      <c r="T96">
        <v>44</v>
      </c>
      <c r="U96">
        <v>83</v>
      </c>
      <c r="V96">
        <v>30</v>
      </c>
      <c r="W96">
        <v>93</v>
      </c>
      <c r="X96">
        <v>97</v>
      </c>
      <c r="Y96">
        <v>12</v>
      </c>
      <c r="Z96">
        <v>78</v>
      </c>
      <c r="AA96">
        <v>55</v>
      </c>
      <c r="AB96">
        <v>78</v>
      </c>
      <c r="AC96">
        <v>89</v>
      </c>
      <c r="AD96">
        <v>6</v>
      </c>
      <c r="AE96">
        <v>20</v>
      </c>
    </row>
    <row r="97" spans="12:31">
      <c r="L97">
        <v>72</v>
      </c>
      <c r="M97">
        <v>77</v>
      </c>
      <c r="N97">
        <v>68</v>
      </c>
      <c r="O97">
        <v>43</v>
      </c>
      <c r="P97">
        <v>75</v>
      </c>
      <c r="Q97">
        <v>89</v>
      </c>
      <c r="R97">
        <v>23</v>
      </c>
      <c r="S97">
        <v>27</v>
      </c>
      <c r="T97">
        <v>53</v>
      </c>
      <c r="U97">
        <v>55</v>
      </c>
      <c r="V97">
        <v>59</v>
      </c>
      <c r="W97">
        <v>36</v>
      </c>
      <c r="X97">
        <v>73</v>
      </c>
      <c r="Y97">
        <v>89</v>
      </c>
      <c r="Z97">
        <v>67</v>
      </c>
      <c r="AA97">
        <v>83</v>
      </c>
      <c r="AB97">
        <v>56</v>
      </c>
      <c r="AC97">
        <v>62</v>
      </c>
      <c r="AD97">
        <v>87</v>
      </c>
      <c r="AE97">
        <v>85</v>
      </c>
    </row>
    <row r="98" spans="12:31">
      <c r="L98">
        <v>72</v>
      </c>
      <c r="M98">
        <v>46</v>
      </c>
      <c r="N98">
        <v>33</v>
      </c>
      <c r="O98">
        <v>91</v>
      </c>
      <c r="P98">
        <v>76</v>
      </c>
      <c r="Q98">
        <v>68</v>
      </c>
      <c r="R98">
        <v>54</v>
      </c>
      <c r="S98">
        <v>82</v>
      </c>
      <c r="T98">
        <v>74</v>
      </c>
      <c r="U98">
        <v>73</v>
      </c>
      <c r="V98">
        <v>26</v>
      </c>
      <c r="W98">
        <v>66</v>
      </c>
      <c r="X98">
        <v>95</v>
      </c>
      <c r="Y98">
        <v>46</v>
      </c>
      <c r="Z98">
        <v>21</v>
      </c>
      <c r="AA98">
        <v>56</v>
      </c>
      <c r="AB98">
        <v>46</v>
      </c>
      <c r="AC98">
        <v>19</v>
      </c>
      <c r="AD98">
        <v>80</v>
      </c>
      <c r="AE98">
        <v>14</v>
      </c>
    </row>
    <row r="99" spans="12:31">
      <c r="L99">
        <v>94</v>
      </c>
      <c r="M99">
        <v>62</v>
      </c>
      <c r="N99">
        <v>70</v>
      </c>
      <c r="O99">
        <v>62</v>
      </c>
      <c r="P99">
        <v>1</v>
      </c>
      <c r="Q99">
        <v>71</v>
      </c>
      <c r="R99">
        <v>46</v>
      </c>
      <c r="S99">
        <v>49</v>
      </c>
      <c r="T99">
        <v>90</v>
      </c>
      <c r="U99">
        <v>97</v>
      </c>
      <c r="V99">
        <v>12</v>
      </c>
      <c r="W99">
        <v>61</v>
      </c>
      <c r="X99">
        <v>50</v>
      </c>
      <c r="Y99">
        <v>100</v>
      </c>
      <c r="Z99">
        <v>58</v>
      </c>
      <c r="AA99">
        <v>92</v>
      </c>
      <c r="AB99">
        <v>31</v>
      </c>
      <c r="AC99">
        <v>3</v>
      </c>
      <c r="AD99">
        <v>37</v>
      </c>
      <c r="AE99">
        <v>63</v>
      </c>
    </row>
    <row r="100" spans="12:31">
      <c r="L100">
        <v>44</v>
      </c>
      <c r="M100">
        <v>16</v>
      </c>
      <c r="N100">
        <v>63</v>
      </c>
      <c r="O100">
        <v>96</v>
      </c>
      <c r="P100">
        <v>93</v>
      </c>
      <c r="Q100">
        <v>42</v>
      </c>
      <c r="R100">
        <v>98</v>
      </c>
      <c r="S100">
        <v>36</v>
      </c>
      <c r="T100">
        <v>32</v>
      </c>
      <c r="U100">
        <v>31</v>
      </c>
      <c r="V100">
        <v>92</v>
      </c>
      <c r="W100">
        <v>30</v>
      </c>
      <c r="X100">
        <v>61</v>
      </c>
      <c r="Y100">
        <v>73</v>
      </c>
      <c r="Z100">
        <v>2</v>
      </c>
      <c r="AA100">
        <v>83</v>
      </c>
      <c r="AB100">
        <v>83</v>
      </c>
      <c r="AC100">
        <v>55</v>
      </c>
      <c r="AD100">
        <v>41</v>
      </c>
      <c r="AE100">
        <v>20</v>
      </c>
    </row>
    <row r="101" spans="12:31">
      <c r="L101">
        <v>4</v>
      </c>
      <c r="M101">
        <v>78</v>
      </c>
      <c r="N101">
        <v>4</v>
      </c>
      <c r="O101">
        <v>57</v>
      </c>
      <c r="P101">
        <v>89</v>
      </c>
      <c r="Q101">
        <v>63</v>
      </c>
      <c r="R101">
        <v>14</v>
      </c>
      <c r="S101">
        <v>63</v>
      </c>
      <c r="T101">
        <v>11</v>
      </c>
      <c r="U101">
        <v>40</v>
      </c>
      <c r="V101">
        <v>87</v>
      </c>
      <c r="W101">
        <v>10</v>
      </c>
      <c r="X101">
        <v>30</v>
      </c>
      <c r="Y101">
        <v>39</v>
      </c>
      <c r="Z101">
        <v>51</v>
      </c>
      <c r="AA101">
        <v>55</v>
      </c>
      <c r="AB101">
        <v>34</v>
      </c>
      <c r="AC101">
        <v>74</v>
      </c>
      <c r="AD101">
        <v>72</v>
      </c>
      <c r="AE101">
        <v>58</v>
      </c>
    </row>
    <row r="102" spans="12:31">
      <c r="L102">
        <v>44</v>
      </c>
      <c r="M102">
        <v>53</v>
      </c>
      <c r="N102">
        <v>42</v>
      </c>
      <c r="O102">
        <v>63</v>
      </c>
      <c r="P102">
        <v>53</v>
      </c>
      <c r="Q102">
        <v>73</v>
      </c>
      <c r="R102">
        <v>15</v>
      </c>
      <c r="S102">
        <v>21</v>
      </c>
      <c r="T102">
        <v>38</v>
      </c>
      <c r="U102">
        <v>47</v>
      </c>
      <c r="V102">
        <v>62</v>
      </c>
      <c r="W102">
        <v>23</v>
      </c>
      <c r="X102">
        <v>62</v>
      </c>
      <c r="Y102">
        <v>19</v>
      </c>
      <c r="Z102">
        <v>5</v>
      </c>
      <c r="AA102">
        <v>96</v>
      </c>
      <c r="AB102">
        <v>95</v>
      </c>
      <c r="AC102">
        <v>80</v>
      </c>
      <c r="AD102">
        <v>4</v>
      </c>
      <c r="AE102">
        <v>56</v>
      </c>
    </row>
    <row r="103" spans="12:31">
      <c r="L103">
        <v>80</v>
      </c>
      <c r="M103">
        <v>8</v>
      </c>
      <c r="N103">
        <v>23</v>
      </c>
      <c r="O103">
        <v>12</v>
      </c>
      <c r="P103">
        <v>57</v>
      </c>
      <c r="Q103">
        <v>71</v>
      </c>
      <c r="R103">
        <v>55</v>
      </c>
      <c r="S103">
        <v>48</v>
      </c>
      <c r="T103">
        <v>77</v>
      </c>
      <c r="U103">
        <v>6</v>
      </c>
      <c r="V103">
        <v>80</v>
      </c>
      <c r="W103">
        <v>63</v>
      </c>
      <c r="X103">
        <v>34</v>
      </c>
      <c r="Y103">
        <v>38</v>
      </c>
      <c r="Z103">
        <v>75</v>
      </c>
      <c r="AA103">
        <v>73</v>
      </c>
      <c r="AB103">
        <v>65</v>
      </c>
      <c r="AC103">
        <v>62</v>
      </c>
      <c r="AD103">
        <v>50</v>
      </c>
      <c r="AE103">
        <v>41</v>
      </c>
    </row>
    <row r="104" spans="12:31">
      <c r="L104">
        <v>41</v>
      </c>
      <c r="M104">
        <v>77</v>
      </c>
      <c r="N104">
        <v>13</v>
      </c>
      <c r="O104">
        <v>57</v>
      </c>
      <c r="P104">
        <v>84</v>
      </c>
      <c r="Q104">
        <v>1</v>
      </c>
      <c r="R104">
        <v>92</v>
      </c>
      <c r="S104">
        <v>13</v>
      </c>
      <c r="T104">
        <v>19</v>
      </c>
      <c r="U104">
        <v>73</v>
      </c>
      <c r="V104">
        <v>93</v>
      </c>
      <c r="W104">
        <v>13</v>
      </c>
      <c r="X104">
        <v>72</v>
      </c>
      <c r="Y104">
        <v>10</v>
      </c>
      <c r="Z104">
        <v>45</v>
      </c>
      <c r="AA104">
        <v>43</v>
      </c>
      <c r="AB104">
        <v>66</v>
      </c>
      <c r="AC104">
        <v>64</v>
      </c>
      <c r="AD104">
        <v>68</v>
      </c>
      <c r="AE104">
        <v>9</v>
      </c>
    </row>
    <row r="105" spans="12:31">
      <c r="L105">
        <v>21</v>
      </c>
      <c r="M105">
        <v>28</v>
      </c>
      <c r="N105">
        <v>20</v>
      </c>
      <c r="O105">
        <v>14</v>
      </c>
      <c r="P105">
        <v>34</v>
      </c>
      <c r="Q105">
        <v>77</v>
      </c>
      <c r="R105">
        <v>12</v>
      </c>
      <c r="S105">
        <v>47</v>
      </c>
      <c r="T105">
        <v>30</v>
      </c>
      <c r="U105">
        <v>32</v>
      </c>
      <c r="V105">
        <v>43</v>
      </c>
      <c r="W105">
        <v>59</v>
      </c>
      <c r="X105">
        <v>89</v>
      </c>
      <c r="Y105">
        <v>24</v>
      </c>
      <c r="Z105">
        <v>56</v>
      </c>
      <c r="AA105">
        <v>64</v>
      </c>
      <c r="AB105">
        <v>44</v>
      </c>
      <c r="AC105">
        <v>26</v>
      </c>
      <c r="AD105">
        <v>47</v>
      </c>
      <c r="AE105">
        <v>31</v>
      </c>
    </row>
    <row r="106" spans="12:31">
      <c r="L106">
        <v>35</v>
      </c>
      <c r="M106">
        <v>79</v>
      </c>
      <c r="N106">
        <v>17</v>
      </c>
      <c r="O106">
        <v>53</v>
      </c>
      <c r="P106">
        <v>48</v>
      </c>
      <c r="Q106">
        <v>31</v>
      </c>
      <c r="R106">
        <v>52</v>
      </c>
      <c r="S106">
        <v>29</v>
      </c>
      <c r="T106">
        <v>16</v>
      </c>
      <c r="U106">
        <v>42</v>
      </c>
      <c r="V106">
        <v>32</v>
      </c>
      <c r="W106">
        <v>29</v>
      </c>
      <c r="X106">
        <v>99</v>
      </c>
      <c r="Y106">
        <v>56</v>
      </c>
      <c r="Z106">
        <v>63</v>
      </c>
      <c r="AA106">
        <v>14</v>
      </c>
      <c r="AB106">
        <v>30</v>
      </c>
      <c r="AC106">
        <v>28</v>
      </c>
      <c r="AD106">
        <v>94</v>
      </c>
      <c r="AE106">
        <v>59</v>
      </c>
    </row>
    <row r="107" spans="12:31">
      <c r="L107">
        <v>44</v>
      </c>
      <c r="M107">
        <v>19</v>
      </c>
      <c r="N107">
        <v>27</v>
      </c>
      <c r="O107">
        <v>44</v>
      </c>
      <c r="P107">
        <v>81</v>
      </c>
      <c r="Q107">
        <v>54</v>
      </c>
      <c r="R107">
        <v>47</v>
      </c>
      <c r="S107">
        <v>8</v>
      </c>
      <c r="T107">
        <v>24</v>
      </c>
      <c r="U107">
        <v>67</v>
      </c>
      <c r="V107">
        <v>7</v>
      </c>
      <c r="W107">
        <v>84</v>
      </c>
      <c r="X107">
        <v>28</v>
      </c>
      <c r="Y107">
        <v>77</v>
      </c>
      <c r="Z107">
        <v>28</v>
      </c>
      <c r="AA107">
        <v>76</v>
      </c>
      <c r="AB107">
        <v>27</v>
      </c>
      <c r="AC107">
        <v>96</v>
      </c>
      <c r="AD107">
        <v>84</v>
      </c>
      <c r="AE107">
        <v>6</v>
      </c>
    </row>
    <row r="108" spans="12:31">
      <c r="L108">
        <v>38</v>
      </c>
      <c r="M108">
        <v>82</v>
      </c>
      <c r="N108">
        <v>78</v>
      </c>
      <c r="O108">
        <v>93</v>
      </c>
      <c r="P108">
        <v>9</v>
      </c>
      <c r="Q108">
        <v>49</v>
      </c>
      <c r="R108">
        <v>1</v>
      </c>
      <c r="S108">
        <v>20</v>
      </c>
      <c r="T108">
        <v>76</v>
      </c>
      <c r="U108">
        <v>63</v>
      </c>
      <c r="V108">
        <v>63</v>
      </c>
      <c r="W108">
        <v>77</v>
      </c>
      <c r="X108">
        <v>16</v>
      </c>
      <c r="Y108">
        <v>95</v>
      </c>
      <c r="Z108">
        <v>82</v>
      </c>
      <c r="AA108">
        <v>15</v>
      </c>
      <c r="AB108">
        <v>8</v>
      </c>
      <c r="AC108">
        <v>4</v>
      </c>
      <c r="AD108">
        <v>41</v>
      </c>
      <c r="AE108">
        <v>50</v>
      </c>
    </row>
    <row r="109" spans="12:31">
      <c r="L109">
        <v>45</v>
      </c>
      <c r="M109">
        <v>91</v>
      </c>
      <c r="N109">
        <v>77</v>
      </c>
      <c r="O109">
        <v>37</v>
      </c>
      <c r="P109">
        <v>45</v>
      </c>
      <c r="Q109">
        <v>46</v>
      </c>
      <c r="R109">
        <v>5</v>
      </c>
      <c r="S109">
        <v>71</v>
      </c>
      <c r="T109">
        <v>47</v>
      </c>
      <c r="U109">
        <v>15</v>
      </c>
      <c r="V109">
        <v>18</v>
      </c>
      <c r="W109">
        <v>46</v>
      </c>
      <c r="X109">
        <v>36</v>
      </c>
      <c r="Y109">
        <v>8</v>
      </c>
      <c r="Z109">
        <v>63</v>
      </c>
      <c r="AA109">
        <v>8</v>
      </c>
      <c r="AB109">
        <v>15</v>
      </c>
      <c r="AC109">
        <v>28</v>
      </c>
      <c r="AD109">
        <v>32</v>
      </c>
      <c r="AE109">
        <v>30</v>
      </c>
    </row>
    <row r="110" spans="12:31">
      <c r="L110">
        <v>47</v>
      </c>
      <c r="M110">
        <v>24</v>
      </c>
      <c r="N110">
        <v>39</v>
      </c>
      <c r="O110">
        <v>50</v>
      </c>
      <c r="P110">
        <v>25</v>
      </c>
      <c r="Q110">
        <v>65</v>
      </c>
      <c r="R110">
        <v>52</v>
      </c>
      <c r="S110">
        <v>71</v>
      </c>
      <c r="T110">
        <v>14</v>
      </c>
      <c r="U110">
        <v>24</v>
      </c>
      <c r="V110">
        <v>94</v>
      </c>
      <c r="W110">
        <v>59</v>
      </c>
      <c r="X110">
        <v>63</v>
      </c>
      <c r="Y110">
        <v>65</v>
      </c>
      <c r="Z110">
        <v>31</v>
      </c>
      <c r="AA110">
        <v>93</v>
      </c>
      <c r="AB110">
        <v>16</v>
      </c>
      <c r="AC110">
        <v>71</v>
      </c>
      <c r="AD110">
        <v>88</v>
      </c>
      <c r="AE110">
        <v>3</v>
      </c>
    </row>
    <row r="111" spans="12:31">
      <c r="L111">
        <v>64</v>
      </c>
      <c r="M111">
        <v>36</v>
      </c>
      <c r="N111">
        <v>57</v>
      </c>
      <c r="O111">
        <v>8</v>
      </c>
      <c r="P111">
        <v>7</v>
      </c>
      <c r="Q111">
        <v>85</v>
      </c>
      <c r="R111">
        <v>97</v>
      </c>
      <c r="S111">
        <v>6</v>
      </c>
      <c r="T111">
        <v>16</v>
      </c>
      <c r="U111">
        <v>11</v>
      </c>
      <c r="V111">
        <v>84</v>
      </c>
      <c r="W111">
        <v>28</v>
      </c>
      <c r="X111">
        <v>95</v>
      </c>
      <c r="Y111">
        <v>38</v>
      </c>
      <c r="Z111">
        <v>72</v>
      </c>
      <c r="AA111">
        <v>50</v>
      </c>
      <c r="AB111">
        <v>5</v>
      </c>
      <c r="AC111">
        <v>84</v>
      </c>
      <c r="AD111">
        <v>15</v>
      </c>
      <c r="AE111">
        <v>2</v>
      </c>
    </row>
    <row r="112" spans="12:31">
      <c r="L112">
        <v>79</v>
      </c>
      <c r="M112">
        <v>62</v>
      </c>
      <c r="N112">
        <v>44</v>
      </c>
      <c r="O112">
        <v>21</v>
      </c>
      <c r="P112">
        <v>75</v>
      </c>
      <c r="Q112">
        <v>43</v>
      </c>
      <c r="R112">
        <v>58</v>
      </c>
      <c r="S112">
        <v>44</v>
      </c>
      <c r="T112">
        <v>84</v>
      </c>
      <c r="U112">
        <v>64</v>
      </c>
      <c r="V112">
        <v>99</v>
      </c>
      <c r="W112">
        <v>80</v>
      </c>
      <c r="X112">
        <v>70</v>
      </c>
      <c r="Y112">
        <v>84</v>
      </c>
      <c r="Z112">
        <v>97</v>
      </c>
      <c r="AA112">
        <v>90</v>
      </c>
      <c r="AB112">
        <v>3</v>
      </c>
      <c r="AC112">
        <v>93</v>
      </c>
      <c r="AD112">
        <v>96</v>
      </c>
      <c r="AE112">
        <v>47</v>
      </c>
    </row>
    <row r="113" spans="12:31">
      <c r="L113">
        <v>25</v>
      </c>
      <c r="M113">
        <v>11</v>
      </c>
      <c r="N113">
        <v>56</v>
      </c>
      <c r="O113">
        <v>79</v>
      </c>
      <c r="P113">
        <v>80</v>
      </c>
      <c r="Q113">
        <v>68</v>
      </c>
      <c r="R113">
        <v>68</v>
      </c>
      <c r="S113">
        <v>25</v>
      </c>
      <c r="T113">
        <v>21</v>
      </c>
      <c r="U113">
        <v>63</v>
      </c>
      <c r="V113">
        <v>85</v>
      </c>
      <c r="W113">
        <v>79</v>
      </c>
      <c r="X113">
        <v>37</v>
      </c>
      <c r="Y113">
        <v>69</v>
      </c>
      <c r="Z113">
        <v>82</v>
      </c>
      <c r="AA113">
        <v>95</v>
      </c>
      <c r="AB113">
        <v>100</v>
      </c>
      <c r="AC113">
        <v>71</v>
      </c>
      <c r="AD113">
        <v>26</v>
      </c>
      <c r="AE113">
        <v>58</v>
      </c>
    </row>
    <row r="114" spans="12:31">
      <c r="L114">
        <v>47</v>
      </c>
      <c r="M114">
        <v>1</v>
      </c>
      <c r="N114">
        <v>96</v>
      </c>
      <c r="O114">
        <v>34</v>
      </c>
      <c r="P114">
        <v>33</v>
      </c>
      <c r="Q114">
        <v>30</v>
      </c>
      <c r="R114">
        <v>92</v>
      </c>
      <c r="S114">
        <v>70</v>
      </c>
      <c r="T114">
        <v>17</v>
      </c>
      <c r="U114">
        <v>3</v>
      </c>
      <c r="V114">
        <v>22</v>
      </c>
      <c r="W114">
        <v>59</v>
      </c>
      <c r="X114">
        <v>5</v>
      </c>
      <c r="Y114">
        <v>36</v>
      </c>
      <c r="Z114">
        <v>3</v>
      </c>
      <c r="AA114">
        <v>39</v>
      </c>
      <c r="AB114">
        <v>52</v>
      </c>
      <c r="AC114">
        <v>1</v>
      </c>
      <c r="AD114">
        <v>45</v>
      </c>
      <c r="AE114">
        <v>7</v>
      </c>
    </row>
    <row r="115" spans="12:31">
      <c r="L115">
        <v>2</v>
      </c>
      <c r="M115">
        <v>65</v>
      </c>
      <c r="N115">
        <v>45</v>
      </c>
      <c r="O115">
        <v>17</v>
      </c>
      <c r="P115">
        <v>6</v>
      </c>
      <c r="Q115">
        <v>16</v>
      </c>
      <c r="R115">
        <v>19</v>
      </c>
      <c r="S115">
        <v>61</v>
      </c>
      <c r="T115">
        <v>9</v>
      </c>
      <c r="U115">
        <v>23</v>
      </c>
      <c r="V115">
        <v>37</v>
      </c>
      <c r="W115">
        <v>48</v>
      </c>
      <c r="X115">
        <v>20</v>
      </c>
      <c r="Y115">
        <v>20</v>
      </c>
      <c r="Z115">
        <v>40</v>
      </c>
      <c r="AA115">
        <v>75</v>
      </c>
      <c r="AB115">
        <v>65</v>
      </c>
      <c r="AC115">
        <v>42</v>
      </c>
      <c r="AD115">
        <v>17</v>
      </c>
      <c r="AE115">
        <v>70</v>
      </c>
    </row>
    <row r="116" spans="12:31">
      <c r="L116">
        <v>73</v>
      </c>
      <c r="M116">
        <v>21</v>
      </c>
      <c r="N116">
        <v>96</v>
      </c>
      <c r="O116">
        <v>87</v>
      </c>
      <c r="P116">
        <v>87</v>
      </c>
      <c r="Q116">
        <v>33</v>
      </c>
      <c r="R116">
        <v>95</v>
      </c>
      <c r="S116">
        <v>99</v>
      </c>
      <c r="T116">
        <v>19</v>
      </c>
      <c r="U116">
        <v>92</v>
      </c>
      <c r="V116">
        <v>88</v>
      </c>
      <c r="W116">
        <v>4</v>
      </c>
      <c r="X116">
        <v>57</v>
      </c>
      <c r="Y116">
        <v>79</v>
      </c>
      <c r="Z116">
        <v>9</v>
      </c>
      <c r="AA116">
        <v>84</v>
      </c>
      <c r="AB116">
        <v>2</v>
      </c>
      <c r="AC116">
        <v>41</v>
      </c>
      <c r="AD116">
        <v>9</v>
      </c>
      <c r="AE116">
        <v>13</v>
      </c>
    </row>
    <row r="117" spans="12:31">
      <c r="L117">
        <v>97</v>
      </c>
      <c r="M117">
        <v>29</v>
      </c>
      <c r="N117">
        <v>26</v>
      </c>
      <c r="O117">
        <v>8</v>
      </c>
      <c r="P117">
        <v>25</v>
      </c>
      <c r="Q117">
        <v>35</v>
      </c>
      <c r="R117">
        <v>27</v>
      </c>
      <c r="S117">
        <v>30</v>
      </c>
      <c r="T117">
        <v>69</v>
      </c>
      <c r="U117">
        <v>28</v>
      </c>
      <c r="V117">
        <v>63</v>
      </c>
      <c r="W117">
        <v>84</v>
      </c>
      <c r="X117">
        <v>25</v>
      </c>
      <c r="Y117">
        <v>27</v>
      </c>
      <c r="Z117">
        <v>3</v>
      </c>
      <c r="AA117">
        <v>4</v>
      </c>
      <c r="AB117">
        <v>44</v>
      </c>
      <c r="AC117">
        <v>79</v>
      </c>
      <c r="AD117">
        <v>55</v>
      </c>
      <c r="AE117">
        <v>61</v>
      </c>
    </row>
    <row r="118" spans="12:31">
      <c r="L118">
        <v>62</v>
      </c>
      <c r="M118">
        <v>31</v>
      </c>
      <c r="N118">
        <v>48</v>
      </c>
      <c r="O118">
        <v>1</v>
      </c>
      <c r="P118">
        <v>100</v>
      </c>
      <c r="Q118">
        <v>11</v>
      </c>
      <c r="R118">
        <v>71</v>
      </c>
      <c r="S118">
        <v>77</v>
      </c>
      <c r="T118">
        <v>87</v>
      </c>
      <c r="U118">
        <v>38</v>
      </c>
      <c r="V118">
        <v>88</v>
      </c>
      <c r="W118">
        <v>82</v>
      </c>
      <c r="X118">
        <v>92</v>
      </c>
      <c r="Y118">
        <v>100</v>
      </c>
      <c r="Z118">
        <v>100</v>
      </c>
      <c r="AA118">
        <v>32</v>
      </c>
      <c r="AB118">
        <v>59</v>
      </c>
      <c r="AC118">
        <v>7</v>
      </c>
      <c r="AD118">
        <v>1</v>
      </c>
      <c r="AE118">
        <v>72</v>
      </c>
    </row>
    <row r="119" spans="12:31">
      <c r="L119">
        <v>22</v>
      </c>
      <c r="M119">
        <v>42</v>
      </c>
      <c r="N119">
        <v>23</v>
      </c>
      <c r="O119">
        <v>87</v>
      </c>
      <c r="P119">
        <v>55</v>
      </c>
      <c r="Q119">
        <v>73</v>
      </c>
      <c r="R119">
        <v>89</v>
      </c>
      <c r="S119">
        <v>22</v>
      </c>
      <c r="T119">
        <v>73</v>
      </c>
      <c r="U119">
        <v>27</v>
      </c>
      <c r="V119">
        <v>67</v>
      </c>
      <c r="W119">
        <v>74</v>
      </c>
      <c r="X119">
        <v>73</v>
      </c>
      <c r="Y119">
        <v>32</v>
      </c>
      <c r="Z119">
        <v>35</v>
      </c>
      <c r="AA119">
        <v>100</v>
      </c>
      <c r="AB119">
        <v>22</v>
      </c>
      <c r="AC119">
        <v>60</v>
      </c>
      <c r="AD119">
        <v>37</v>
      </c>
      <c r="AE119">
        <v>62</v>
      </c>
    </row>
    <row r="120" spans="12:31">
      <c r="L120">
        <v>48</v>
      </c>
      <c r="M120">
        <v>12</v>
      </c>
      <c r="N120">
        <v>99</v>
      </c>
      <c r="O120">
        <v>78</v>
      </c>
      <c r="P120">
        <v>21</v>
      </c>
      <c r="Q120">
        <v>25</v>
      </c>
      <c r="R120">
        <v>58</v>
      </c>
      <c r="S120">
        <v>88</v>
      </c>
      <c r="T120">
        <v>4</v>
      </c>
      <c r="U120">
        <v>39</v>
      </c>
      <c r="V120">
        <v>15</v>
      </c>
      <c r="W120">
        <v>5</v>
      </c>
      <c r="X120">
        <v>10</v>
      </c>
      <c r="Y120">
        <v>51</v>
      </c>
      <c r="Z120">
        <v>64</v>
      </c>
      <c r="AA120">
        <v>23</v>
      </c>
      <c r="AB120">
        <v>93</v>
      </c>
      <c r="AC120">
        <v>67</v>
      </c>
      <c r="AD120">
        <v>3</v>
      </c>
      <c r="AE120">
        <v>84</v>
      </c>
    </row>
    <row r="121" spans="12:31">
      <c r="L121">
        <v>63</v>
      </c>
      <c r="M121">
        <v>62</v>
      </c>
      <c r="N121">
        <v>60</v>
      </c>
      <c r="O121">
        <v>7</v>
      </c>
      <c r="P121">
        <v>95</v>
      </c>
      <c r="Q121">
        <v>7</v>
      </c>
      <c r="R121">
        <v>9</v>
      </c>
      <c r="S121">
        <v>20</v>
      </c>
      <c r="T121">
        <v>37</v>
      </c>
      <c r="U121">
        <v>63</v>
      </c>
      <c r="V121">
        <v>33</v>
      </c>
      <c r="W121">
        <v>60</v>
      </c>
      <c r="X121">
        <v>25</v>
      </c>
      <c r="Y121">
        <v>59</v>
      </c>
      <c r="Z121">
        <v>91</v>
      </c>
      <c r="AA121">
        <v>15</v>
      </c>
      <c r="AB121">
        <v>76</v>
      </c>
      <c r="AC121">
        <v>44</v>
      </c>
      <c r="AD121">
        <v>28</v>
      </c>
      <c r="AE121">
        <v>70</v>
      </c>
    </row>
    <row r="122" spans="12:31">
      <c r="L122">
        <v>59</v>
      </c>
      <c r="M122">
        <v>83</v>
      </c>
      <c r="N122">
        <v>41</v>
      </c>
      <c r="O122">
        <v>52</v>
      </c>
      <c r="P122">
        <v>33</v>
      </c>
      <c r="Q122">
        <v>77</v>
      </c>
      <c r="R122">
        <v>59</v>
      </c>
      <c r="S122">
        <v>28</v>
      </c>
      <c r="T122">
        <v>78</v>
      </c>
      <c r="U122">
        <v>49</v>
      </c>
      <c r="V122">
        <v>16</v>
      </c>
      <c r="W122">
        <v>17</v>
      </c>
      <c r="X122">
        <v>13</v>
      </c>
      <c r="Y122">
        <v>92</v>
      </c>
      <c r="Z122">
        <v>8</v>
      </c>
      <c r="AA122">
        <v>77</v>
      </c>
      <c r="AB122">
        <v>38</v>
      </c>
      <c r="AC122">
        <v>83</v>
      </c>
      <c r="AD122">
        <v>41</v>
      </c>
      <c r="AE122">
        <v>91</v>
      </c>
    </row>
    <row r="123" spans="12:31">
      <c r="L123">
        <v>23</v>
      </c>
      <c r="M123">
        <v>53</v>
      </c>
      <c r="N123">
        <v>55</v>
      </c>
      <c r="O123">
        <v>94</v>
      </c>
      <c r="P123">
        <v>79</v>
      </c>
      <c r="Q123">
        <v>73</v>
      </c>
      <c r="R123">
        <v>53</v>
      </c>
      <c r="S123">
        <v>45</v>
      </c>
      <c r="T123">
        <v>93</v>
      </c>
      <c r="U123">
        <v>69</v>
      </c>
      <c r="V123">
        <v>6</v>
      </c>
      <c r="W123">
        <v>55</v>
      </c>
      <c r="X123">
        <v>98</v>
      </c>
      <c r="Y123">
        <v>4</v>
      </c>
      <c r="Z123">
        <v>99</v>
      </c>
      <c r="AA123">
        <v>58</v>
      </c>
      <c r="AB123">
        <v>5</v>
      </c>
      <c r="AC123">
        <v>92</v>
      </c>
      <c r="AD123">
        <v>23</v>
      </c>
      <c r="AE123">
        <v>45</v>
      </c>
    </row>
    <row r="124" spans="12:31">
      <c r="L124">
        <v>73</v>
      </c>
      <c r="M124">
        <v>85</v>
      </c>
      <c r="N124">
        <v>62</v>
      </c>
      <c r="O124">
        <v>26</v>
      </c>
      <c r="P124">
        <v>65</v>
      </c>
      <c r="Q124">
        <v>82</v>
      </c>
      <c r="R124">
        <v>48</v>
      </c>
      <c r="S124">
        <v>55</v>
      </c>
      <c r="T124">
        <v>5</v>
      </c>
      <c r="U124">
        <v>82</v>
      </c>
      <c r="V124">
        <v>50</v>
      </c>
      <c r="W124">
        <v>68</v>
      </c>
      <c r="X124">
        <v>83</v>
      </c>
      <c r="Y124">
        <v>6</v>
      </c>
      <c r="Z124">
        <v>32</v>
      </c>
      <c r="AA124">
        <v>7</v>
      </c>
      <c r="AB124">
        <v>84</v>
      </c>
      <c r="AC124">
        <v>77</v>
      </c>
      <c r="AD124">
        <v>76</v>
      </c>
      <c r="AE124">
        <v>56</v>
      </c>
    </row>
    <row r="125" spans="12:31">
      <c r="L125">
        <v>87</v>
      </c>
      <c r="M125">
        <v>76</v>
      </c>
      <c r="N125">
        <v>44</v>
      </c>
      <c r="O125">
        <v>15</v>
      </c>
      <c r="P125">
        <v>5</v>
      </c>
      <c r="Q125">
        <v>76</v>
      </c>
      <c r="R125">
        <v>8</v>
      </c>
      <c r="S125">
        <v>73</v>
      </c>
      <c r="T125">
        <v>54</v>
      </c>
      <c r="U125">
        <v>18</v>
      </c>
      <c r="V125">
        <v>3</v>
      </c>
      <c r="W125">
        <v>40</v>
      </c>
      <c r="X125">
        <v>51</v>
      </c>
      <c r="Y125">
        <v>87</v>
      </c>
      <c r="Z125">
        <v>91</v>
      </c>
      <c r="AA125">
        <v>87</v>
      </c>
      <c r="AB125">
        <v>50</v>
      </c>
      <c r="AC125">
        <v>92</v>
      </c>
      <c r="AD125">
        <v>62</v>
      </c>
      <c r="AE125">
        <v>81</v>
      </c>
    </row>
    <row r="126" spans="12:31">
      <c r="L126">
        <v>25</v>
      </c>
      <c r="M126">
        <v>36</v>
      </c>
      <c r="N126">
        <v>61</v>
      </c>
      <c r="O126">
        <v>5</v>
      </c>
      <c r="P126">
        <v>95</v>
      </c>
      <c r="Q126">
        <v>95</v>
      </c>
      <c r="R126">
        <v>55</v>
      </c>
      <c r="S126">
        <v>44</v>
      </c>
      <c r="T126">
        <v>81</v>
      </c>
      <c r="U126">
        <v>51</v>
      </c>
      <c r="V126">
        <v>39</v>
      </c>
      <c r="W126">
        <v>13</v>
      </c>
      <c r="X126">
        <v>30</v>
      </c>
      <c r="Y126">
        <v>54</v>
      </c>
      <c r="Z126">
        <v>49</v>
      </c>
      <c r="AA126">
        <v>1</v>
      </c>
      <c r="AB126">
        <v>31</v>
      </c>
      <c r="AC126">
        <v>100</v>
      </c>
      <c r="AD126">
        <v>16</v>
      </c>
      <c r="AE126">
        <v>40</v>
      </c>
    </row>
    <row r="127" spans="12:31">
      <c r="L127">
        <v>87</v>
      </c>
      <c r="M127">
        <v>49</v>
      </c>
      <c r="N127">
        <v>6</v>
      </c>
      <c r="O127">
        <v>24</v>
      </c>
      <c r="P127">
        <v>96</v>
      </c>
      <c r="Q127">
        <v>32</v>
      </c>
      <c r="R127">
        <v>90</v>
      </c>
      <c r="S127">
        <v>43</v>
      </c>
      <c r="T127">
        <v>43</v>
      </c>
      <c r="U127">
        <v>36</v>
      </c>
      <c r="V127">
        <v>37</v>
      </c>
      <c r="W127">
        <v>56</v>
      </c>
      <c r="X127">
        <v>47</v>
      </c>
      <c r="Y127">
        <v>79</v>
      </c>
      <c r="Z127">
        <v>51</v>
      </c>
      <c r="AA127">
        <v>14</v>
      </c>
      <c r="AB127">
        <v>2</v>
      </c>
      <c r="AC127">
        <v>55</v>
      </c>
      <c r="AD127">
        <v>93</v>
      </c>
      <c r="AE127">
        <v>38</v>
      </c>
    </row>
    <row r="128" spans="12:31">
      <c r="L128">
        <v>1</v>
      </c>
      <c r="M128">
        <v>65</v>
      </c>
      <c r="N128">
        <v>3</v>
      </c>
      <c r="O128">
        <v>98</v>
      </c>
      <c r="P128">
        <v>88</v>
      </c>
      <c r="Q128">
        <v>93</v>
      </c>
      <c r="R128">
        <v>52</v>
      </c>
      <c r="S128">
        <v>26</v>
      </c>
      <c r="T128">
        <v>76</v>
      </c>
      <c r="U128">
        <v>97</v>
      </c>
      <c r="V128">
        <v>51</v>
      </c>
      <c r="W128">
        <v>42</v>
      </c>
      <c r="X128">
        <v>54</v>
      </c>
      <c r="Y128">
        <v>3</v>
      </c>
      <c r="Z128">
        <v>84</v>
      </c>
      <c r="AA128">
        <v>69</v>
      </c>
      <c r="AB128">
        <v>53</v>
      </c>
      <c r="AC128">
        <v>19</v>
      </c>
      <c r="AD128">
        <v>95</v>
      </c>
      <c r="AE128">
        <v>95</v>
      </c>
    </row>
    <row r="129" spans="12:31">
      <c r="L129">
        <v>25</v>
      </c>
      <c r="M129">
        <v>7</v>
      </c>
      <c r="N129">
        <v>5</v>
      </c>
      <c r="O129">
        <v>62</v>
      </c>
      <c r="P129">
        <v>60</v>
      </c>
      <c r="Q129">
        <v>41</v>
      </c>
      <c r="R129">
        <v>36</v>
      </c>
      <c r="S129">
        <v>43</v>
      </c>
      <c r="T129">
        <v>94</v>
      </c>
      <c r="U129">
        <v>66</v>
      </c>
      <c r="V129">
        <v>60</v>
      </c>
      <c r="W129">
        <v>24</v>
      </c>
      <c r="X129">
        <v>100</v>
      </c>
      <c r="Y129">
        <v>23</v>
      </c>
      <c r="Z129">
        <v>72</v>
      </c>
      <c r="AA129">
        <v>92</v>
      </c>
      <c r="AB129">
        <v>42</v>
      </c>
      <c r="AC129">
        <v>63</v>
      </c>
      <c r="AD129">
        <v>99</v>
      </c>
      <c r="AE129">
        <v>96</v>
      </c>
    </row>
    <row r="130" spans="12:31">
      <c r="L130">
        <v>3</v>
      </c>
      <c r="M130">
        <v>15</v>
      </c>
      <c r="N130">
        <v>36</v>
      </c>
      <c r="O130">
        <v>21</v>
      </c>
      <c r="P130">
        <v>81</v>
      </c>
      <c r="Q130">
        <v>37</v>
      </c>
      <c r="R130">
        <v>48</v>
      </c>
      <c r="S130">
        <v>67</v>
      </c>
      <c r="T130">
        <v>87</v>
      </c>
      <c r="U130">
        <v>79</v>
      </c>
      <c r="V130">
        <v>56</v>
      </c>
      <c r="W130">
        <v>50</v>
      </c>
      <c r="X130">
        <v>52</v>
      </c>
      <c r="Y130">
        <v>6</v>
      </c>
      <c r="Z130">
        <v>49</v>
      </c>
      <c r="AA130">
        <v>61</v>
      </c>
      <c r="AB130">
        <v>93</v>
      </c>
      <c r="AC130">
        <v>86</v>
      </c>
      <c r="AD130">
        <v>70</v>
      </c>
      <c r="AE130">
        <v>67</v>
      </c>
    </row>
    <row r="131" spans="12:31">
      <c r="L131">
        <v>21</v>
      </c>
      <c r="M131">
        <v>88</v>
      </c>
      <c r="N131">
        <v>92</v>
      </c>
      <c r="O131">
        <v>53</v>
      </c>
      <c r="P131">
        <v>26</v>
      </c>
      <c r="Q131">
        <v>82</v>
      </c>
      <c r="R131">
        <v>74</v>
      </c>
      <c r="S131">
        <v>30</v>
      </c>
      <c r="T131">
        <v>71</v>
      </c>
      <c r="U131">
        <v>37</v>
      </c>
      <c r="V131">
        <v>57</v>
      </c>
      <c r="W131">
        <v>38</v>
      </c>
      <c r="X131">
        <v>79</v>
      </c>
      <c r="Y131">
        <v>52</v>
      </c>
      <c r="Z131">
        <v>81</v>
      </c>
      <c r="AA131">
        <v>29</v>
      </c>
      <c r="AB131">
        <v>93</v>
      </c>
      <c r="AC131">
        <v>50</v>
      </c>
      <c r="AD131">
        <v>46</v>
      </c>
      <c r="AE131">
        <v>53</v>
      </c>
    </row>
    <row r="132" spans="12:31">
      <c r="L132">
        <v>46</v>
      </c>
      <c r="M132">
        <v>8</v>
      </c>
      <c r="N132">
        <v>27</v>
      </c>
      <c r="O132">
        <v>24</v>
      </c>
      <c r="P132">
        <v>80</v>
      </c>
      <c r="Q132">
        <v>66</v>
      </c>
      <c r="R132">
        <v>74</v>
      </c>
      <c r="S132">
        <v>33</v>
      </c>
      <c r="T132">
        <v>76</v>
      </c>
      <c r="U132">
        <v>70</v>
      </c>
      <c r="V132">
        <v>91</v>
      </c>
      <c r="W132">
        <v>60</v>
      </c>
      <c r="X132">
        <v>83</v>
      </c>
      <c r="Y132">
        <v>26</v>
      </c>
      <c r="Z132">
        <v>92</v>
      </c>
      <c r="AA132">
        <v>63</v>
      </c>
      <c r="AB132">
        <v>37</v>
      </c>
      <c r="AC132">
        <v>72</v>
      </c>
      <c r="AD132">
        <v>38</v>
      </c>
      <c r="AE132">
        <v>66</v>
      </c>
    </row>
    <row r="133" spans="12:31">
      <c r="L133">
        <v>41</v>
      </c>
      <c r="M133">
        <v>32</v>
      </c>
      <c r="N133">
        <v>70</v>
      </c>
      <c r="O133">
        <v>57</v>
      </c>
      <c r="P133">
        <v>7</v>
      </c>
      <c r="Q133">
        <v>68</v>
      </c>
      <c r="R133">
        <v>37</v>
      </c>
      <c r="S133">
        <v>55</v>
      </c>
      <c r="T133">
        <v>84</v>
      </c>
      <c r="U133">
        <v>29</v>
      </c>
      <c r="V133">
        <v>57</v>
      </c>
      <c r="W133">
        <v>5</v>
      </c>
      <c r="X133">
        <v>82</v>
      </c>
      <c r="Y133">
        <v>48</v>
      </c>
      <c r="Z133">
        <v>26</v>
      </c>
      <c r="AA133">
        <v>40</v>
      </c>
      <c r="AB133">
        <v>20</v>
      </c>
      <c r="AC133">
        <v>7</v>
      </c>
      <c r="AD133">
        <v>84</v>
      </c>
      <c r="AE133">
        <v>34</v>
      </c>
    </row>
    <row r="134" spans="12:31">
      <c r="L134">
        <v>74</v>
      </c>
      <c r="M134">
        <v>5</v>
      </c>
      <c r="N134">
        <v>50</v>
      </c>
      <c r="O134">
        <v>73</v>
      </c>
      <c r="P134">
        <v>14</v>
      </c>
      <c r="Q134">
        <v>35</v>
      </c>
      <c r="R134">
        <v>70</v>
      </c>
      <c r="S134">
        <v>87</v>
      </c>
      <c r="T134">
        <v>65</v>
      </c>
      <c r="U134">
        <v>56</v>
      </c>
      <c r="V134">
        <v>85</v>
      </c>
      <c r="W134">
        <v>51</v>
      </c>
      <c r="X134">
        <v>54</v>
      </c>
      <c r="Y134">
        <v>75</v>
      </c>
      <c r="Z134">
        <v>88</v>
      </c>
      <c r="AA134">
        <v>27</v>
      </c>
      <c r="AB134">
        <v>35</v>
      </c>
      <c r="AC134">
        <v>13</v>
      </c>
      <c r="AD134">
        <v>20</v>
      </c>
      <c r="AE134">
        <v>28</v>
      </c>
    </row>
    <row r="135" spans="12:31">
      <c r="L135">
        <v>8</v>
      </c>
      <c r="M135">
        <v>52</v>
      </c>
      <c r="N135">
        <v>77</v>
      </c>
      <c r="O135">
        <v>79</v>
      </c>
      <c r="P135">
        <v>18</v>
      </c>
      <c r="Q135">
        <v>82</v>
      </c>
      <c r="R135">
        <v>17</v>
      </c>
      <c r="S135">
        <v>29</v>
      </c>
      <c r="T135">
        <v>56</v>
      </c>
      <c r="U135">
        <v>56</v>
      </c>
      <c r="V135">
        <v>56</v>
      </c>
      <c r="W135">
        <v>43</v>
      </c>
      <c r="X135">
        <v>30</v>
      </c>
      <c r="Y135">
        <v>82</v>
      </c>
      <c r="Z135">
        <v>39</v>
      </c>
      <c r="AA135">
        <v>9</v>
      </c>
      <c r="AB135">
        <v>11</v>
      </c>
      <c r="AC135">
        <v>36</v>
      </c>
      <c r="AD135">
        <v>50</v>
      </c>
      <c r="AE135">
        <v>33</v>
      </c>
    </row>
    <row r="136" spans="12:31">
      <c r="L136">
        <v>64</v>
      </c>
      <c r="M136">
        <v>28</v>
      </c>
      <c r="N136">
        <v>1</v>
      </c>
      <c r="O136">
        <v>99</v>
      </c>
      <c r="P136">
        <v>41</v>
      </c>
      <c r="Q136">
        <v>63</v>
      </c>
      <c r="R136">
        <v>89</v>
      </c>
      <c r="S136">
        <v>69</v>
      </c>
      <c r="T136">
        <v>97</v>
      </c>
      <c r="U136">
        <v>26</v>
      </c>
      <c r="V136">
        <v>50</v>
      </c>
      <c r="W136">
        <v>30</v>
      </c>
      <c r="X136">
        <v>9</v>
      </c>
      <c r="Y136">
        <v>44</v>
      </c>
      <c r="Z136">
        <v>38</v>
      </c>
      <c r="AA136">
        <v>9</v>
      </c>
      <c r="AB136">
        <v>19</v>
      </c>
      <c r="AC136">
        <v>25</v>
      </c>
      <c r="AD136">
        <v>64</v>
      </c>
      <c r="AE136">
        <v>74</v>
      </c>
    </row>
    <row r="137" spans="12:31">
      <c r="L137">
        <v>60</v>
      </c>
      <c r="M137">
        <v>75</v>
      </c>
      <c r="N137">
        <v>59</v>
      </c>
      <c r="O137">
        <v>23</v>
      </c>
      <c r="P137">
        <v>50</v>
      </c>
      <c r="Q137">
        <v>98</v>
      </c>
      <c r="R137">
        <v>8</v>
      </c>
      <c r="S137">
        <v>91</v>
      </c>
      <c r="T137">
        <v>84</v>
      </c>
      <c r="U137">
        <v>25</v>
      </c>
      <c r="V137">
        <v>59</v>
      </c>
      <c r="W137">
        <v>21</v>
      </c>
      <c r="X137">
        <v>50</v>
      </c>
      <c r="Y137">
        <v>94</v>
      </c>
      <c r="Z137">
        <v>4</v>
      </c>
      <c r="AA137">
        <v>32</v>
      </c>
      <c r="AB137">
        <v>36</v>
      </c>
      <c r="AC137">
        <v>13</v>
      </c>
      <c r="AD137">
        <v>71</v>
      </c>
      <c r="AE137">
        <v>60</v>
      </c>
    </row>
    <row r="138" spans="12:31">
      <c r="L138">
        <v>24</v>
      </c>
      <c r="M138">
        <v>32</v>
      </c>
      <c r="N138">
        <v>42</v>
      </c>
      <c r="O138">
        <v>22</v>
      </c>
      <c r="P138">
        <v>45</v>
      </c>
      <c r="Q138">
        <v>40</v>
      </c>
      <c r="R138">
        <v>78</v>
      </c>
      <c r="S138">
        <v>92</v>
      </c>
      <c r="T138">
        <v>9</v>
      </c>
      <c r="U138">
        <v>76</v>
      </c>
      <c r="V138">
        <v>58</v>
      </c>
      <c r="W138">
        <v>32</v>
      </c>
      <c r="X138">
        <v>44</v>
      </c>
      <c r="Y138">
        <v>50</v>
      </c>
      <c r="Z138">
        <v>57</v>
      </c>
      <c r="AA138">
        <v>98</v>
      </c>
      <c r="AB138">
        <v>55</v>
      </c>
      <c r="AC138">
        <v>18</v>
      </c>
      <c r="AD138">
        <v>18</v>
      </c>
      <c r="AE138">
        <v>88</v>
      </c>
    </row>
    <row r="139" spans="12:31">
      <c r="L139">
        <v>66</v>
      </c>
      <c r="M139">
        <v>100</v>
      </c>
      <c r="N139">
        <v>97</v>
      </c>
      <c r="O139">
        <v>47</v>
      </c>
      <c r="P139">
        <v>89</v>
      </c>
      <c r="Q139">
        <v>46</v>
      </c>
      <c r="R139">
        <v>89</v>
      </c>
      <c r="S139">
        <v>73</v>
      </c>
      <c r="T139">
        <v>33</v>
      </c>
      <c r="U139">
        <v>29</v>
      </c>
      <c r="V139">
        <v>43</v>
      </c>
      <c r="W139">
        <v>46</v>
      </c>
      <c r="X139">
        <v>41</v>
      </c>
      <c r="Y139">
        <v>83</v>
      </c>
      <c r="Z139">
        <v>59</v>
      </c>
      <c r="AA139">
        <v>75</v>
      </c>
      <c r="AB139">
        <v>66</v>
      </c>
      <c r="AC139">
        <v>65</v>
      </c>
      <c r="AD139">
        <v>88</v>
      </c>
      <c r="AE139">
        <v>32</v>
      </c>
    </row>
    <row r="140" spans="12:31">
      <c r="L140">
        <v>5</v>
      </c>
      <c r="M140">
        <v>21</v>
      </c>
      <c r="N140">
        <v>61</v>
      </c>
      <c r="O140">
        <v>56</v>
      </c>
      <c r="P140">
        <v>43</v>
      </c>
      <c r="Q140">
        <v>59</v>
      </c>
      <c r="R140">
        <v>39</v>
      </c>
      <c r="S140">
        <v>19</v>
      </c>
      <c r="T140">
        <v>41</v>
      </c>
      <c r="U140">
        <v>82</v>
      </c>
      <c r="V140">
        <v>2</v>
      </c>
      <c r="W140">
        <v>73</v>
      </c>
      <c r="X140">
        <v>84</v>
      </c>
      <c r="Y140">
        <v>3</v>
      </c>
      <c r="Z140">
        <v>11</v>
      </c>
      <c r="AA140">
        <v>36</v>
      </c>
      <c r="AB140">
        <v>69</v>
      </c>
      <c r="AC140">
        <v>53</v>
      </c>
      <c r="AD140">
        <v>10</v>
      </c>
      <c r="AE140">
        <v>33</v>
      </c>
    </row>
    <row r="141" spans="12:31">
      <c r="L141">
        <v>51</v>
      </c>
      <c r="M141">
        <v>11</v>
      </c>
      <c r="N141">
        <v>13</v>
      </c>
      <c r="O141">
        <v>49</v>
      </c>
      <c r="P141">
        <v>60</v>
      </c>
      <c r="Q141">
        <v>16</v>
      </c>
      <c r="R141">
        <v>15</v>
      </c>
      <c r="S141">
        <v>94</v>
      </c>
      <c r="T141">
        <v>67</v>
      </c>
      <c r="U141">
        <v>91</v>
      </c>
      <c r="V141">
        <v>32</v>
      </c>
      <c r="W141">
        <v>65</v>
      </c>
      <c r="X141">
        <v>21</v>
      </c>
      <c r="Y141">
        <v>89</v>
      </c>
      <c r="Z141">
        <v>53</v>
      </c>
      <c r="AA141">
        <v>90</v>
      </c>
      <c r="AB141">
        <v>23</v>
      </c>
      <c r="AC141">
        <v>79</v>
      </c>
      <c r="AD141">
        <v>75</v>
      </c>
      <c r="AE141">
        <v>37</v>
      </c>
    </row>
    <row r="142" spans="12:31">
      <c r="L142">
        <v>80</v>
      </c>
      <c r="M142">
        <v>38</v>
      </c>
      <c r="N142">
        <v>15</v>
      </c>
      <c r="O142">
        <v>55</v>
      </c>
      <c r="P142">
        <v>84</v>
      </c>
      <c r="Q142">
        <v>4</v>
      </c>
      <c r="R142">
        <v>68</v>
      </c>
      <c r="S142">
        <v>40</v>
      </c>
      <c r="T142">
        <v>85</v>
      </c>
      <c r="U142">
        <v>2</v>
      </c>
      <c r="V142">
        <v>68</v>
      </c>
      <c r="W142">
        <v>46</v>
      </c>
      <c r="X142">
        <v>3</v>
      </c>
      <c r="Y142">
        <v>49</v>
      </c>
      <c r="Z142">
        <v>96</v>
      </c>
      <c r="AA142">
        <v>43</v>
      </c>
      <c r="AB142">
        <v>66</v>
      </c>
      <c r="AC142">
        <v>16</v>
      </c>
      <c r="AD142">
        <v>68</v>
      </c>
      <c r="AE142">
        <v>85</v>
      </c>
    </row>
    <row r="143" spans="12:31">
      <c r="L143">
        <v>69</v>
      </c>
      <c r="M143">
        <v>59</v>
      </c>
      <c r="N143">
        <v>95</v>
      </c>
      <c r="O143">
        <v>21</v>
      </c>
      <c r="P143">
        <v>59</v>
      </c>
      <c r="Q143">
        <v>78</v>
      </c>
      <c r="R143">
        <v>9</v>
      </c>
      <c r="S143">
        <v>59</v>
      </c>
      <c r="T143">
        <v>36</v>
      </c>
      <c r="U143">
        <v>68</v>
      </c>
      <c r="V143">
        <v>21</v>
      </c>
      <c r="W143">
        <v>98</v>
      </c>
      <c r="X143">
        <v>28</v>
      </c>
      <c r="Y143">
        <v>28</v>
      </c>
      <c r="Z143">
        <v>43</v>
      </c>
      <c r="AA143">
        <v>75</v>
      </c>
      <c r="AB143">
        <v>15</v>
      </c>
      <c r="AC143">
        <v>15</v>
      </c>
      <c r="AD143">
        <v>46</v>
      </c>
      <c r="AE143">
        <v>97</v>
      </c>
    </row>
    <row r="144" spans="12:31">
      <c r="L144">
        <v>44</v>
      </c>
      <c r="M144">
        <v>43</v>
      </c>
      <c r="N144">
        <v>36</v>
      </c>
      <c r="O144">
        <v>99</v>
      </c>
      <c r="P144">
        <v>84</v>
      </c>
      <c r="Q144">
        <v>57</v>
      </c>
      <c r="R144">
        <v>72</v>
      </c>
      <c r="S144">
        <v>11</v>
      </c>
      <c r="T144">
        <v>93</v>
      </c>
      <c r="U144">
        <v>84</v>
      </c>
      <c r="V144">
        <v>75</v>
      </c>
      <c r="W144">
        <v>56</v>
      </c>
      <c r="X144">
        <v>15</v>
      </c>
      <c r="Y144">
        <v>80</v>
      </c>
      <c r="Z144">
        <v>83</v>
      </c>
      <c r="AA144">
        <v>32</v>
      </c>
      <c r="AB144">
        <v>36</v>
      </c>
      <c r="AC144">
        <v>100</v>
      </c>
      <c r="AD144">
        <v>78</v>
      </c>
      <c r="AE144">
        <v>96</v>
      </c>
    </row>
    <row r="145" spans="12:31">
      <c r="L145">
        <v>36</v>
      </c>
      <c r="M145">
        <v>96</v>
      </c>
      <c r="N145">
        <v>63</v>
      </c>
      <c r="O145">
        <v>2</v>
      </c>
      <c r="P145">
        <v>69</v>
      </c>
      <c r="Q145">
        <v>5</v>
      </c>
      <c r="R145">
        <v>56</v>
      </c>
      <c r="S145">
        <v>70</v>
      </c>
      <c r="T145">
        <v>66</v>
      </c>
      <c r="U145">
        <v>65</v>
      </c>
      <c r="V145">
        <v>75</v>
      </c>
      <c r="W145">
        <v>10</v>
      </c>
      <c r="X145">
        <v>97</v>
      </c>
      <c r="Y145">
        <v>100</v>
      </c>
      <c r="Z145">
        <v>60</v>
      </c>
      <c r="AA145">
        <v>1</v>
      </c>
      <c r="AB145">
        <v>52</v>
      </c>
      <c r="AC145">
        <v>42</v>
      </c>
      <c r="AD145">
        <v>8</v>
      </c>
      <c r="AE145">
        <v>90</v>
      </c>
    </row>
    <row r="146" spans="12:31">
      <c r="L146">
        <v>90</v>
      </c>
      <c r="M146">
        <v>35</v>
      </c>
      <c r="N146">
        <v>33</v>
      </c>
      <c r="O146">
        <v>45</v>
      </c>
      <c r="P146">
        <v>100</v>
      </c>
      <c r="Q146">
        <v>95</v>
      </c>
      <c r="R146">
        <v>30</v>
      </c>
      <c r="S146">
        <v>23</v>
      </c>
      <c r="T146">
        <v>92</v>
      </c>
      <c r="U146">
        <v>15</v>
      </c>
      <c r="V146">
        <v>64</v>
      </c>
      <c r="W146">
        <v>41</v>
      </c>
      <c r="X146">
        <v>25</v>
      </c>
      <c r="Y146">
        <v>55</v>
      </c>
      <c r="Z146">
        <v>7</v>
      </c>
      <c r="AA146">
        <v>30</v>
      </c>
      <c r="AB146">
        <v>61</v>
      </c>
      <c r="AC146">
        <v>71</v>
      </c>
      <c r="AD146">
        <v>5</v>
      </c>
      <c r="AE146">
        <v>68</v>
      </c>
    </row>
    <row r="147" spans="12:31">
      <c r="L147">
        <v>29</v>
      </c>
      <c r="M147">
        <v>11</v>
      </c>
      <c r="N147">
        <v>97</v>
      </c>
      <c r="O147">
        <v>85</v>
      </c>
      <c r="P147">
        <v>100</v>
      </c>
      <c r="Q147">
        <v>17</v>
      </c>
      <c r="R147">
        <v>81</v>
      </c>
      <c r="S147">
        <v>87</v>
      </c>
      <c r="T147">
        <v>5</v>
      </c>
      <c r="U147">
        <v>71</v>
      </c>
      <c r="V147">
        <v>57</v>
      </c>
      <c r="W147">
        <v>87</v>
      </c>
      <c r="X147">
        <v>40</v>
      </c>
      <c r="Y147">
        <v>30</v>
      </c>
      <c r="Z147">
        <v>39</v>
      </c>
      <c r="AA147">
        <v>55</v>
      </c>
      <c r="AB147">
        <v>79</v>
      </c>
      <c r="AC147">
        <v>98</v>
      </c>
      <c r="AD147">
        <v>85</v>
      </c>
      <c r="AE147">
        <v>23</v>
      </c>
    </row>
    <row r="148" spans="12:31">
      <c r="L148">
        <v>87</v>
      </c>
      <c r="M148">
        <v>99</v>
      </c>
      <c r="N148">
        <v>83</v>
      </c>
      <c r="O148">
        <v>90</v>
      </c>
      <c r="P148">
        <v>96</v>
      </c>
      <c r="Q148">
        <v>54</v>
      </c>
      <c r="R148">
        <v>33</v>
      </c>
      <c r="S148">
        <v>56</v>
      </c>
      <c r="T148">
        <v>59</v>
      </c>
      <c r="U148">
        <v>32</v>
      </c>
      <c r="V148">
        <v>34</v>
      </c>
      <c r="W148">
        <v>56</v>
      </c>
      <c r="X148">
        <v>17</v>
      </c>
      <c r="Y148">
        <v>12</v>
      </c>
      <c r="Z148">
        <v>94</v>
      </c>
      <c r="AA148">
        <v>57</v>
      </c>
      <c r="AB148">
        <v>99</v>
      </c>
      <c r="AC148">
        <v>20</v>
      </c>
      <c r="AD148">
        <v>35</v>
      </c>
      <c r="AE148">
        <v>92</v>
      </c>
    </row>
    <row r="149" spans="12:31">
      <c r="L149">
        <v>80</v>
      </c>
      <c r="M149">
        <v>41</v>
      </c>
      <c r="N149">
        <v>1</v>
      </c>
      <c r="O149">
        <v>99</v>
      </c>
      <c r="P149">
        <v>56</v>
      </c>
      <c r="Q149">
        <v>87</v>
      </c>
      <c r="R149">
        <v>85</v>
      </c>
      <c r="S149">
        <v>74</v>
      </c>
      <c r="T149">
        <v>85</v>
      </c>
      <c r="U149">
        <v>29</v>
      </c>
      <c r="V149">
        <v>6</v>
      </c>
      <c r="W149">
        <v>73</v>
      </c>
      <c r="X149">
        <v>40</v>
      </c>
      <c r="Y149">
        <v>42</v>
      </c>
      <c r="Z149">
        <v>65</v>
      </c>
      <c r="AA149">
        <v>73</v>
      </c>
      <c r="AB149">
        <v>22</v>
      </c>
      <c r="AC149">
        <v>7</v>
      </c>
      <c r="AD149">
        <v>7</v>
      </c>
      <c r="AE149">
        <v>99</v>
      </c>
    </row>
    <row r="150" spans="12:31">
      <c r="L150">
        <v>67</v>
      </c>
      <c r="M150">
        <v>86</v>
      </c>
      <c r="N150">
        <v>89</v>
      </c>
      <c r="O150">
        <v>90</v>
      </c>
      <c r="P150">
        <v>17</v>
      </c>
      <c r="Q150">
        <v>97</v>
      </c>
      <c r="R150">
        <v>64</v>
      </c>
      <c r="S150">
        <v>6</v>
      </c>
      <c r="T150">
        <v>43</v>
      </c>
      <c r="U150">
        <v>23</v>
      </c>
      <c r="V150">
        <v>3</v>
      </c>
      <c r="W150">
        <v>74</v>
      </c>
      <c r="X150">
        <v>60</v>
      </c>
      <c r="Y150">
        <v>9</v>
      </c>
      <c r="Z150">
        <v>26</v>
      </c>
      <c r="AA150">
        <v>83</v>
      </c>
      <c r="AB150">
        <v>36</v>
      </c>
      <c r="AC150">
        <v>58</v>
      </c>
      <c r="AD150">
        <v>66</v>
      </c>
      <c r="AE150">
        <v>35</v>
      </c>
    </row>
    <row r="151" spans="12:31">
      <c r="L151">
        <v>78</v>
      </c>
      <c r="M151">
        <v>98</v>
      </c>
      <c r="N151">
        <v>73</v>
      </c>
      <c r="O151">
        <v>2</v>
      </c>
      <c r="P151">
        <v>43</v>
      </c>
      <c r="Q151">
        <v>55</v>
      </c>
      <c r="R151">
        <v>81</v>
      </c>
      <c r="S151">
        <v>46</v>
      </c>
      <c r="T151">
        <v>6</v>
      </c>
      <c r="U151">
        <v>58</v>
      </c>
      <c r="V151">
        <v>18</v>
      </c>
      <c r="W151">
        <v>96</v>
      </c>
      <c r="X151">
        <v>91</v>
      </c>
      <c r="Y151">
        <v>86</v>
      </c>
      <c r="Z151">
        <v>93</v>
      </c>
      <c r="AA151">
        <v>2</v>
      </c>
      <c r="AB151">
        <v>100</v>
      </c>
      <c r="AC151">
        <v>15</v>
      </c>
      <c r="AD151">
        <v>54</v>
      </c>
      <c r="AE151">
        <v>54</v>
      </c>
    </row>
    <row r="152" spans="12:31">
      <c r="L152">
        <v>59</v>
      </c>
      <c r="M152">
        <v>7</v>
      </c>
      <c r="N152">
        <v>61</v>
      </c>
      <c r="O152">
        <v>27</v>
      </c>
      <c r="P152">
        <v>45</v>
      </c>
      <c r="Q152">
        <v>25</v>
      </c>
      <c r="R152">
        <v>32</v>
      </c>
      <c r="S152">
        <v>47</v>
      </c>
      <c r="T152">
        <v>66</v>
      </c>
      <c r="U152">
        <v>95</v>
      </c>
      <c r="V152">
        <v>22</v>
      </c>
      <c r="W152">
        <v>31</v>
      </c>
      <c r="X152">
        <v>61</v>
      </c>
      <c r="Y152">
        <v>93</v>
      </c>
      <c r="Z152">
        <v>26</v>
      </c>
      <c r="AA152">
        <v>3</v>
      </c>
      <c r="AB152">
        <v>67</v>
      </c>
      <c r="AC152">
        <v>9</v>
      </c>
      <c r="AD152">
        <v>3</v>
      </c>
      <c r="AE152">
        <v>38</v>
      </c>
    </row>
    <row r="153" spans="12:31">
      <c r="L153">
        <v>50</v>
      </c>
      <c r="M153">
        <v>65</v>
      </c>
      <c r="N153">
        <v>6</v>
      </c>
      <c r="O153">
        <v>73</v>
      </c>
      <c r="P153">
        <v>62</v>
      </c>
      <c r="Q153">
        <v>5</v>
      </c>
      <c r="R153">
        <v>96</v>
      </c>
      <c r="S153">
        <v>69</v>
      </c>
      <c r="T153">
        <v>65</v>
      </c>
      <c r="U153">
        <v>21</v>
      </c>
      <c r="V153">
        <v>72</v>
      </c>
      <c r="W153">
        <v>10</v>
      </c>
      <c r="X153">
        <v>27</v>
      </c>
      <c r="Y153">
        <v>58</v>
      </c>
      <c r="Z153">
        <v>29</v>
      </c>
      <c r="AA153">
        <v>28</v>
      </c>
      <c r="AB153">
        <v>35</v>
      </c>
      <c r="AC153">
        <v>27</v>
      </c>
      <c r="AD153">
        <v>68</v>
      </c>
      <c r="AE153">
        <v>2</v>
      </c>
    </row>
    <row r="154" spans="12:31">
      <c r="L154">
        <v>91</v>
      </c>
      <c r="M154">
        <v>58</v>
      </c>
      <c r="N154">
        <v>44</v>
      </c>
      <c r="O154">
        <v>11</v>
      </c>
      <c r="P154">
        <v>100</v>
      </c>
      <c r="Q154">
        <v>82</v>
      </c>
      <c r="R154">
        <v>50</v>
      </c>
      <c r="S154">
        <v>28</v>
      </c>
      <c r="T154">
        <v>26</v>
      </c>
      <c r="U154">
        <v>93</v>
      </c>
      <c r="V154">
        <v>81</v>
      </c>
      <c r="W154">
        <v>15</v>
      </c>
      <c r="X154">
        <v>33</v>
      </c>
      <c r="Y154">
        <v>49</v>
      </c>
      <c r="Z154">
        <v>62</v>
      </c>
      <c r="AA154">
        <v>75</v>
      </c>
      <c r="AB154">
        <v>50</v>
      </c>
      <c r="AC154">
        <v>5</v>
      </c>
      <c r="AD154">
        <v>45</v>
      </c>
      <c r="AE154">
        <v>20</v>
      </c>
    </row>
    <row r="155" spans="12:31">
      <c r="L155">
        <v>36</v>
      </c>
      <c r="M155">
        <v>92</v>
      </c>
      <c r="N155">
        <v>28</v>
      </c>
      <c r="O155">
        <v>37</v>
      </c>
      <c r="P155">
        <v>38</v>
      </c>
      <c r="Q155">
        <v>4</v>
      </c>
      <c r="R155">
        <v>30</v>
      </c>
      <c r="S155">
        <v>99</v>
      </c>
      <c r="T155">
        <v>17</v>
      </c>
      <c r="U155">
        <v>88</v>
      </c>
      <c r="V155">
        <v>37</v>
      </c>
      <c r="W155">
        <v>90</v>
      </c>
      <c r="X155">
        <v>1</v>
      </c>
      <c r="Y155">
        <v>77</v>
      </c>
      <c r="Z155">
        <v>59</v>
      </c>
      <c r="AA155">
        <v>61</v>
      </c>
      <c r="AB155">
        <v>73</v>
      </c>
      <c r="AC155">
        <v>66</v>
      </c>
      <c r="AD155">
        <v>32</v>
      </c>
      <c r="AE155">
        <v>39</v>
      </c>
    </row>
    <row r="156" spans="12:31">
      <c r="L156">
        <v>93</v>
      </c>
      <c r="M156">
        <v>31</v>
      </c>
      <c r="N156">
        <v>27</v>
      </c>
      <c r="O156">
        <v>55</v>
      </c>
      <c r="P156">
        <v>85</v>
      </c>
      <c r="Q156">
        <v>54</v>
      </c>
      <c r="R156">
        <v>65</v>
      </c>
      <c r="S156">
        <v>94</v>
      </c>
      <c r="T156">
        <v>90</v>
      </c>
      <c r="U156">
        <v>56</v>
      </c>
      <c r="V156">
        <v>4</v>
      </c>
      <c r="W156">
        <v>3</v>
      </c>
      <c r="X156">
        <v>84</v>
      </c>
      <c r="Y156">
        <v>8</v>
      </c>
      <c r="Z156">
        <v>56</v>
      </c>
      <c r="AA156">
        <v>20</v>
      </c>
      <c r="AB156">
        <v>9</v>
      </c>
      <c r="AC156">
        <v>91</v>
      </c>
      <c r="AD156">
        <v>72</v>
      </c>
      <c r="AE156">
        <v>19</v>
      </c>
    </row>
    <row r="157" spans="12:31">
      <c r="L157">
        <v>31</v>
      </c>
      <c r="M157">
        <v>42</v>
      </c>
      <c r="N157">
        <v>27</v>
      </c>
      <c r="O157">
        <v>37</v>
      </c>
      <c r="P157">
        <v>83</v>
      </c>
      <c r="Q157">
        <v>42</v>
      </c>
      <c r="R157">
        <v>5</v>
      </c>
      <c r="S157">
        <v>43</v>
      </c>
      <c r="T157">
        <v>24</v>
      </c>
      <c r="U157">
        <v>68</v>
      </c>
      <c r="V157">
        <v>57</v>
      </c>
      <c r="W157">
        <v>97</v>
      </c>
      <c r="X157">
        <v>67</v>
      </c>
      <c r="Y157">
        <v>13</v>
      </c>
      <c r="Z157">
        <v>41</v>
      </c>
      <c r="AA157">
        <v>20</v>
      </c>
      <c r="AB157">
        <v>38</v>
      </c>
      <c r="AC157">
        <v>39</v>
      </c>
      <c r="AD157">
        <v>11</v>
      </c>
      <c r="AE157">
        <v>46</v>
      </c>
    </row>
    <row r="158" spans="12:31">
      <c r="L158">
        <v>32</v>
      </c>
      <c r="M158">
        <v>76</v>
      </c>
      <c r="N158">
        <v>74</v>
      </c>
      <c r="O158">
        <v>40</v>
      </c>
      <c r="P158">
        <v>8</v>
      </c>
      <c r="Q158">
        <v>61</v>
      </c>
      <c r="R158">
        <v>46</v>
      </c>
      <c r="S158">
        <v>73</v>
      </c>
      <c r="T158">
        <v>31</v>
      </c>
      <c r="U158">
        <v>92</v>
      </c>
      <c r="V158">
        <v>79</v>
      </c>
      <c r="W158">
        <v>87</v>
      </c>
      <c r="X158">
        <v>18</v>
      </c>
      <c r="Y158">
        <v>8</v>
      </c>
      <c r="Z158">
        <v>70</v>
      </c>
      <c r="AA158">
        <v>43</v>
      </c>
      <c r="AB158">
        <v>40</v>
      </c>
      <c r="AC158">
        <v>74</v>
      </c>
      <c r="AD158">
        <v>98</v>
      </c>
      <c r="AE158">
        <v>73</v>
      </c>
    </row>
    <row r="159" spans="12:31">
      <c r="L159">
        <v>36</v>
      </c>
      <c r="M159">
        <v>13</v>
      </c>
      <c r="N159">
        <v>30</v>
      </c>
      <c r="O159">
        <v>44</v>
      </c>
      <c r="P159">
        <v>71</v>
      </c>
      <c r="Q159">
        <v>60</v>
      </c>
      <c r="R159">
        <v>83</v>
      </c>
      <c r="S159">
        <v>68</v>
      </c>
      <c r="T159">
        <v>76</v>
      </c>
      <c r="U159">
        <v>20</v>
      </c>
      <c r="V159">
        <v>8</v>
      </c>
      <c r="W159">
        <v>48</v>
      </c>
      <c r="X159">
        <v>25</v>
      </c>
      <c r="Y159">
        <v>58</v>
      </c>
      <c r="Z159">
        <v>33</v>
      </c>
      <c r="AA159">
        <v>53</v>
      </c>
      <c r="AB159">
        <v>72</v>
      </c>
      <c r="AC159">
        <v>18</v>
      </c>
      <c r="AD159">
        <v>12</v>
      </c>
      <c r="AE159">
        <v>41</v>
      </c>
    </row>
    <row r="160" spans="12:31">
      <c r="L160">
        <v>10</v>
      </c>
      <c r="M160">
        <v>72</v>
      </c>
      <c r="N160">
        <v>34</v>
      </c>
      <c r="O160">
        <v>68</v>
      </c>
      <c r="P160">
        <v>46</v>
      </c>
      <c r="Q160">
        <v>1</v>
      </c>
      <c r="R160">
        <v>35</v>
      </c>
      <c r="S160">
        <v>84</v>
      </c>
      <c r="T160">
        <v>32</v>
      </c>
      <c r="U160">
        <v>34</v>
      </c>
      <c r="V160">
        <v>98</v>
      </c>
      <c r="W160">
        <v>27</v>
      </c>
      <c r="X160">
        <v>52</v>
      </c>
      <c r="Y160">
        <v>51</v>
      </c>
      <c r="Z160">
        <v>8</v>
      </c>
      <c r="AA160">
        <v>16</v>
      </c>
      <c r="AB160">
        <v>61</v>
      </c>
      <c r="AC160">
        <v>6</v>
      </c>
      <c r="AD160">
        <v>68</v>
      </c>
      <c r="AE160">
        <v>43</v>
      </c>
    </row>
    <row r="161" spans="12:31">
      <c r="L161">
        <v>51</v>
      </c>
      <c r="M161">
        <v>41</v>
      </c>
      <c r="N161">
        <v>64</v>
      </c>
      <c r="O161">
        <v>66</v>
      </c>
      <c r="P161">
        <v>64</v>
      </c>
      <c r="Q161">
        <v>25</v>
      </c>
      <c r="R161">
        <v>66</v>
      </c>
      <c r="S161">
        <v>21</v>
      </c>
      <c r="T161">
        <v>38</v>
      </c>
      <c r="U161">
        <v>45</v>
      </c>
      <c r="V161">
        <v>31</v>
      </c>
      <c r="W161">
        <v>34</v>
      </c>
      <c r="X161">
        <v>17</v>
      </c>
      <c r="Y161">
        <v>4</v>
      </c>
      <c r="Z161">
        <v>83</v>
      </c>
      <c r="AA161">
        <v>1</v>
      </c>
      <c r="AB161">
        <v>60</v>
      </c>
      <c r="AC161">
        <v>22</v>
      </c>
      <c r="AD161">
        <v>74</v>
      </c>
      <c r="AE161">
        <v>33</v>
      </c>
    </row>
    <row r="162" spans="12:31">
      <c r="L162">
        <v>54</v>
      </c>
      <c r="M162">
        <v>51</v>
      </c>
      <c r="N162">
        <v>44</v>
      </c>
      <c r="O162">
        <v>70</v>
      </c>
      <c r="P162">
        <v>39</v>
      </c>
      <c r="Q162">
        <v>66</v>
      </c>
      <c r="R162">
        <v>38</v>
      </c>
      <c r="S162">
        <v>21</v>
      </c>
      <c r="T162">
        <v>74</v>
      </c>
      <c r="U162">
        <v>64</v>
      </c>
      <c r="V162">
        <v>99</v>
      </c>
      <c r="W162">
        <v>18</v>
      </c>
      <c r="X162">
        <v>98</v>
      </c>
      <c r="Y162">
        <v>18</v>
      </c>
      <c r="Z162">
        <v>51</v>
      </c>
      <c r="AA162">
        <v>87</v>
      </c>
      <c r="AB162">
        <v>36</v>
      </c>
      <c r="AC162">
        <v>70</v>
      </c>
      <c r="AD162">
        <v>19</v>
      </c>
      <c r="AE162">
        <v>46</v>
      </c>
    </row>
    <row r="163" spans="12:31">
      <c r="L163">
        <v>18</v>
      </c>
      <c r="M163">
        <v>22</v>
      </c>
      <c r="N163">
        <v>68</v>
      </c>
      <c r="O163">
        <v>19</v>
      </c>
      <c r="P163">
        <v>62</v>
      </c>
      <c r="Q163">
        <v>49</v>
      </c>
      <c r="R163">
        <v>31</v>
      </c>
      <c r="S163">
        <v>98</v>
      </c>
      <c r="T163">
        <v>76</v>
      </c>
      <c r="U163">
        <v>84</v>
      </c>
      <c r="V163">
        <v>89</v>
      </c>
      <c r="W163">
        <v>100</v>
      </c>
      <c r="X163">
        <v>96</v>
      </c>
      <c r="Y163">
        <v>9</v>
      </c>
      <c r="Z163">
        <v>25</v>
      </c>
      <c r="AA163">
        <v>81</v>
      </c>
      <c r="AB163">
        <v>17</v>
      </c>
      <c r="AC163">
        <v>67</v>
      </c>
      <c r="AD163">
        <v>34</v>
      </c>
      <c r="AE163">
        <v>71</v>
      </c>
    </row>
    <row r="164" spans="12:31">
      <c r="L164">
        <v>20</v>
      </c>
      <c r="M164">
        <v>36</v>
      </c>
      <c r="N164">
        <v>76</v>
      </c>
      <c r="O164">
        <v>29</v>
      </c>
      <c r="P164">
        <v>14</v>
      </c>
      <c r="Q164">
        <v>36</v>
      </c>
      <c r="R164">
        <v>22</v>
      </c>
      <c r="S164">
        <v>14</v>
      </c>
      <c r="T164">
        <v>68</v>
      </c>
      <c r="U164">
        <v>87</v>
      </c>
      <c r="V164">
        <v>89</v>
      </c>
      <c r="W164">
        <v>5</v>
      </c>
      <c r="X164">
        <v>42</v>
      </c>
      <c r="Y164">
        <v>37</v>
      </c>
      <c r="Z164">
        <v>65</v>
      </c>
      <c r="AA164">
        <v>87</v>
      </c>
      <c r="AB164">
        <v>48</v>
      </c>
      <c r="AC164">
        <v>98</v>
      </c>
      <c r="AD164">
        <v>10</v>
      </c>
      <c r="AE164">
        <v>82</v>
      </c>
    </row>
    <row r="165" spans="12:31">
      <c r="L165">
        <v>84</v>
      </c>
      <c r="M165">
        <v>81</v>
      </c>
      <c r="N165">
        <v>83</v>
      </c>
      <c r="O165">
        <v>45</v>
      </c>
      <c r="P165">
        <v>67</v>
      </c>
      <c r="Q165">
        <v>76</v>
      </c>
      <c r="R165">
        <v>65</v>
      </c>
      <c r="S165">
        <v>53</v>
      </c>
      <c r="T165">
        <v>76</v>
      </c>
      <c r="U165">
        <v>100</v>
      </c>
      <c r="V165">
        <v>39</v>
      </c>
      <c r="W165">
        <v>47</v>
      </c>
      <c r="X165">
        <v>28</v>
      </c>
      <c r="Y165">
        <v>59</v>
      </c>
      <c r="Z165">
        <v>9</v>
      </c>
      <c r="AA165">
        <v>22</v>
      </c>
      <c r="AB165">
        <v>39</v>
      </c>
      <c r="AC165">
        <v>98</v>
      </c>
      <c r="AD165">
        <v>65</v>
      </c>
      <c r="AE165">
        <v>19</v>
      </c>
    </row>
    <row r="166" spans="12:31">
      <c r="L166">
        <v>2</v>
      </c>
      <c r="M166">
        <v>32</v>
      </c>
      <c r="N166">
        <v>35</v>
      </c>
      <c r="O166">
        <v>35</v>
      </c>
      <c r="P166">
        <v>77</v>
      </c>
      <c r="Q166">
        <v>100</v>
      </c>
      <c r="R166">
        <v>51</v>
      </c>
      <c r="S166">
        <v>81</v>
      </c>
      <c r="T166">
        <v>67</v>
      </c>
      <c r="U166">
        <v>46</v>
      </c>
      <c r="V166">
        <v>93</v>
      </c>
      <c r="W166">
        <v>8</v>
      </c>
      <c r="X166">
        <v>83</v>
      </c>
      <c r="Y166">
        <v>32</v>
      </c>
      <c r="Z166">
        <v>57</v>
      </c>
      <c r="AA166">
        <v>16</v>
      </c>
      <c r="AB166">
        <v>16</v>
      </c>
      <c r="AC166">
        <v>71</v>
      </c>
      <c r="AD166">
        <v>27</v>
      </c>
      <c r="AE166">
        <v>37</v>
      </c>
    </row>
    <row r="167" spans="12:31">
      <c r="L167">
        <v>80</v>
      </c>
      <c r="M167">
        <v>80</v>
      </c>
      <c r="N167">
        <v>49</v>
      </c>
      <c r="O167">
        <v>44</v>
      </c>
      <c r="P167">
        <v>55</v>
      </c>
      <c r="Q167">
        <v>44</v>
      </c>
      <c r="R167">
        <v>25</v>
      </c>
      <c r="S167">
        <v>53</v>
      </c>
      <c r="T167">
        <v>58</v>
      </c>
      <c r="U167">
        <v>86</v>
      </c>
      <c r="V167">
        <v>24</v>
      </c>
      <c r="W167">
        <v>87</v>
      </c>
      <c r="X167">
        <v>48</v>
      </c>
      <c r="Y167">
        <v>65</v>
      </c>
      <c r="Z167">
        <v>79</v>
      </c>
      <c r="AA167">
        <v>38</v>
      </c>
      <c r="AB167">
        <v>7</v>
      </c>
      <c r="AC167">
        <v>90</v>
      </c>
      <c r="AD167">
        <v>6</v>
      </c>
      <c r="AE167">
        <v>23</v>
      </c>
    </row>
    <row r="168" spans="12:31">
      <c r="L168">
        <v>6</v>
      </c>
      <c r="M168">
        <v>73</v>
      </c>
      <c r="N168">
        <v>48</v>
      </c>
      <c r="O168">
        <v>54</v>
      </c>
      <c r="P168">
        <v>20</v>
      </c>
      <c r="Q168">
        <v>12</v>
      </c>
      <c r="R168">
        <v>73</v>
      </c>
      <c r="S168">
        <v>27</v>
      </c>
      <c r="T168">
        <v>82</v>
      </c>
      <c r="U168">
        <v>47</v>
      </c>
      <c r="V168">
        <v>50</v>
      </c>
      <c r="W168">
        <v>73</v>
      </c>
      <c r="X168">
        <v>76</v>
      </c>
      <c r="Y168">
        <v>6</v>
      </c>
      <c r="Z168">
        <v>98</v>
      </c>
      <c r="AA168">
        <v>65</v>
      </c>
      <c r="AB168">
        <v>19</v>
      </c>
      <c r="AC168">
        <v>51</v>
      </c>
      <c r="AD168">
        <v>78</v>
      </c>
      <c r="AE168">
        <v>92</v>
      </c>
    </row>
    <row r="169" spans="12:31">
      <c r="L169">
        <v>55</v>
      </c>
      <c r="M169">
        <v>88</v>
      </c>
      <c r="N169">
        <v>39</v>
      </c>
      <c r="O169">
        <v>92</v>
      </c>
      <c r="P169">
        <v>91</v>
      </c>
      <c r="Q169">
        <v>88</v>
      </c>
      <c r="R169">
        <v>70</v>
      </c>
      <c r="S169">
        <v>97</v>
      </c>
      <c r="T169">
        <v>86</v>
      </c>
      <c r="U169">
        <v>53</v>
      </c>
      <c r="V169">
        <v>95</v>
      </c>
      <c r="W169">
        <v>13</v>
      </c>
      <c r="X169">
        <v>61</v>
      </c>
      <c r="Y169">
        <v>27</v>
      </c>
      <c r="Z169">
        <v>56</v>
      </c>
      <c r="AA169">
        <v>89</v>
      </c>
      <c r="AB169">
        <v>25</v>
      </c>
      <c r="AC169">
        <v>88</v>
      </c>
      <c r="AD169">
        <v>73</v>
      </c>
      <c r="AE169">
        <v>49</v>
      </c>
    </row>
    <row r="170" spans="12:31">
      <c r="L170">
        <v>6</v>
      </c>
      <c r="M170">
        <v>14</v>
      </c>
      <c r="N170">
        <v>68</v>
      </c>
      <c r="O170">
        <v>28</v>
      </c>
      <c r="P170">
        <v>42</v>
      </c>
      <c r="Q170">
        <v>87</v>
      </c>
      <c r="R170">
        <v>68</v>
      </c>
      <c r="S170">
        <v>86</v>
      </c>
      <c r="T170">
        <v>16</v>
      </c>
      <c r="U170">
        <v>68</v>
      </c>
      <c r="V170">
        <v>5</v>
      </c>
      <c r="W170">
        <v>12</v>
      </c>
      <c r="X170">
        <v>97</v>
      </c>
      <c r="Y170">
        <v>43</v>
      </c>
      <c r="Z170">
        <v>44</v>
      </c>
      <c r="AA170">
        <v>78</v>
      </c>
      <c r="AB170">
        <v>72</v>
      </c>
      <c r="AC170">
        <v>71</v>
      </c>
      <c r="AD170">
        <v>82</v>
      </c>
      <c r="AE170">
        <v>28</v>
      </c>
    </row>
    <row r="171" spans="12:31">
      <c r="L171">
        <v>6</v>
      </c>
      <c r="M171">
        <v>85</v>
      </c>
      <c r="N171">
        <v>2</v>
      </c>
      <c r="O171">
        <v>88</v>
      </c>
      <c r="P171">
        <v>9</v>
      </c>
      <c r="Q171">
        <v>46</v>
      </c>
      <c r="R171">
        <v>3</v>
      </c>
      <c r="S171">
        <v>68</v>
      </c>
      <c r="T171">
        <v>30</v>
      </c>
      <c r="U171">
        <v>79</v>
      </c>
      <c r="V171">
        <v>3</v>
      </c>
      <c r="W171">
        <v>77</v>
      </c>
      <c r="X171">
        <v>14</v>
      </c>
      <c r="Y171">
        <v>12</v>
      </c>
      <c r="Z171">
        <v>10</v>
      </c>
      <c r="AA171">
        <v>13</v>
      </c>
      <c r="AB171">
        <v>29</v>
      </c>
      <c r="AC171">
        <v>6</v>
      </c>
      <c r="AD171">
        <v>30</v>
      </c>
      <c r="AE171">
        <v>35</v>
      </c>
    </row>
    <row r="172" spans="12:31">
      <c r="L172">
        <v>48</v>
      </c>
      <c r="M172">
        <v>82</v>
      </c>
      <c r="N172">
        <v>90</v>
      </c>
      <c r="O172">
        <v>87</v>
      </c>
      <c r="P172">
        <v>29</v>
      </c>
      <c r="Q172">
        <v>56</v>
      </c>
      <c r="R172">
        <v>68</v>
      </c>
      <c r="S172">
        <v>54</v>
      </c>
      <c r="T172">
        <v>49</v>
      </c>
      <c r="U172">
        <v>100</v>
      </c>
      <c r="V172">
        <v>34</v>
      </c>
      <c r="W172">
        <v>93</v>
      </c>
      <c r="X172">
        <v>31</v>
      </c>
      <c r="Y172">
        <v>39</v>
      </c>
      <c r="Z172">
        <v>85</v>
      </c>
      <c r="AA172">
        <v>87</v>
      </c>
      <c r="AB172">
        <v>70</v>
      </c>
      <c r="AC172">
        <v>67</v>
      </c>
      <c r="AD172">
        <v>32</v>
      </c>
      <c r="AE172">
        <v>69</v>
      </c>
    </row>
    <row r="173" spans="12:31">
      <c r="L173">
        <v>49</v>
      </c>
      <c r="M173">
        <v>16</v>
      </c>
      <c r="N173">
        <v>70</v>
      </c>
      <c r="O173">
        <v>33</v>
      </c>
      <c r="P173">
        <v>38</v>
      </c>
      <c r="Q173">
        <v>89</v>
      </c>
      <c r="R173">
        <v>89</v>
      </c>
      <c r="S173">
        <v>38</v>
      </c>
      <c r="T173">
        <v>22</v>
      </c>
      <c r="U173">
        <v>56</v>
      </c>
      <c r="V173">
        <v>2</v>
      </c>
      <c r="W173">
        <v>22</v>
      </c>
      <c r="X173">
        <v>71</v>
      </c>
      <c r="Y173">
        <v>10</v>
      </c>
      <c r="Z173">
        <v>74</v>
      </c>
      <c r="AA173">
        <v>95</v>
      </c>
      <c r="AB173">
        <v>96</v>
      </c>
      <c r="AC173">
        <v>34</v>
      </c>
      <c r="AD173">
        <v>99</v>
      </c>
      <c r="AE173">
        <v>53</v>
      </c>
    </row>
    <row r="174" spans="12:31">
      <c r="L174">
        <v>89</v>
      </c>
      <c r="M174">
        <v>65</v>
      </c>
      <c r="N174">
        <v>76</v>
      </c>
      <c r="O174">
        <v>38</v>
      </c>
      <c r="P174">
        <v>66</v>
      </c>
      <c r="Q174">
        <v>65</v>
      </c>
      <c r="R174">
        <v>90</v>
      </c>
      <c r="S174">
        <v>52</v>
      </c>
      <c r="T174">
        <v>67</v>
      </c>
      <c r="U174">
        <v>74</v>
      </c>
      <c r="V174">
        <v>77</v>
      </c>
      <c r="W174">
        <v>95</v>
      </c>
      <c r="X174">
        <v>88</v>
      </c>
      <c r="Y174">
        <v>25</v>
      </c>
      <c r="Z174">
        <v>10</v>
      </c>
      <c r="AA174">
        <v>67</v>
      </c>
      <c r="AB174">
        <v>89</v>
      </c>
      <c r="AC174">
        <v>69</v>
      </c>
      <c r="AD174">
        <v>42</v>
      </c>
      <c r="AE174">
        <v>2</v>
      </c>
    </row>
    <row r="175" spans="12:31">
      <c r="L175">
        <v>82</v>
      </c>
      <c r="M175">
        <v>96</v>
      </c>
      <c r="N175">
        <v>81</v>
      </c>
      <c r="O175">
        <v>70</v>
      </c>
      <c r="P175">
        <v>57</v>
      </c>
      <c r="Q175">
        <v>16</v>
      </c>
      <c r="R175">
        <v>56</v>
      </c>
      <c r="S175">
        <v>37</v>
      </c>
      <c r="T175">
        <v>50</v>
      </c>
      <c r="U175">
        <v>6</v>
      </c>
      <c r="V175">
        <v>73</v>
      </c>
      <c r="W175">
        <v>11</v>
      </c>
      <c r="X175">
        <v>82</v>
      </c>
      <c r="Y175">
        <v>8</v>
      </c>
      <c r="Z175">
        <v>78</v>
      </c>
      <c r="AA175">
        <v>66</v>
      </c>
      <c r="AB175">
        <v>30</v>
      </c>
      <c r="AC175">
        <v>97</v>
      </c>
      <c r="AD175">
        <v>83</v>
      </c>
      <c r="AE175">
        <v>68</v>
      </c>
    </row>
    <row r="176" spans="12:31">
      <c r="L176">
        <v>29</v>
      </c>
      <c r="M176">
        <v>39</v>
      </c>
      <c r="N176">
        <v>13</v>
      </c>
      <c r="O176">
        <v>40</v>
      </c>
      <c r="P176">
        <v>71</v>
      </c>
      <c r="Q176">
        <v>72</v>
      </c>
      <c r="R176">
        <v>68</v>
      </c>
      <c r="S176">
        <v>55</v>
      </c>
      <c r="T176">
        <v>21</v>
      </c>
      <c r="U176">
        <v>65</v>
      </c>
      <c r="V176">
        <v>45</v>
      </c>
      <c r="W176">
        <v>30</v>
      </c>
      <c r="X176">
        <v>73</v>
      </c>
      <c r="Y176">
        <v>36</v>
      </c>
      <c r="Z176">
        <v>83</v>
      </c>
      <c r="AA176">
        <v>50</v>
      </c>
      <c r="AB176">
        <v>28</v>
      </c>
      <c r="AC176">
        <v>39</v>
      </c>
      <c r="AD176">
        <v>57</v>
      </c>
      <c r="AE176">
        <v>91</v>
      </c>
    </row>
    <row r="177" spans="12:31">
      <c r="L177">
        <v>11</v>
      </c>
      <c r="M177">
        <v>49</v>
      </c>
      <c r="N177">
        <v>96</v>
      </c>
      <c r="O177">
        <v>18</v>
      </c>
      <c r="P177">
        <v>36</v>
      </c>
      <c r="Q177">
        <v>30</v>
      </c>
      <c r="R177">
        <v>71</v>
      </c>
      <c r="S177">
        <v>10</v>
      </c>
      <c r="T177">
        <v>51</v>
      </c>
      <c r="U177">
        <v>32</v>
      </c>
      <c r="V177">
        <v>27</v>
      </c>
      <c r="W177">
        <v>8</v>
      </c>
      <c r="X177">
        <v>26</v>
      </c>
      <c r="Y177">
        <v>2</v>
      </c>
      <c r="Z177">
        <v>45</v>
      </c>
      <c r="AA177">
        <v>59</v>
      </c>
      <c r="AB177">
        <v>81</v>
      </c>
      <c r="AC177">
        <v>53</v>
      </c>
      <c r="AD177">
        <v>1</v>
      </c>
      <c r="AE177">
        <v>75</v>
      </c>
    </row>
    <row r="178" spans="12:31">
      <c r="L178">
        <v>43</v>
      </c>
      <c r="M178">
        <v>21</v>
      </c>
      <c r="N178">
        <v>73</v>
      </c>
      <c r="O178">
        <v>40</v>
      </c>
      <c r="P178">
        <v>37</v>
      </c>
      <c r="Q178">
        <v>28</v>
      </c>
      <c r="R178">
        <v>24</v>
      </c>
      <c r="S178">
        <v>4</v>
      </c>
      <c r="T178">
        <v>14</v>
      </c>
      <c r="U178">
        <v>56</v>
      </c>
      <c r="V178">
        <v>65</v>
      </c>
      <c r="W178">
        <v>78</v>
      </c>
      <c r="X178">
        <v>7</v>
      </c>
      <c r="Y178">
        <v>74</v>
      </c>
      <c r="Z178">
        <v>71</v>
      </c>
      <c r="AA178">
        <v>47</v>
      </c>
      <c r="AB178">
        <v>1</v>
      </c>
      <c r="AC178">
        <v>30</v>
      </c>
      <c r="AD178">
        <v>27</v>
      </c>
      <c r="AE178">
        <v>76</v>
      </c>
    </row>
    <row r="179" spans="12:31">
      <c r="L179">
        <v>17</v>
      </c>
      <c r="M179">
        <v>77</v>
      </c>
      <c r="N179">
        <v>29</v>
      </c>
      <c r="O179">
        <v>50</v>
      </c>
      <c r="P179">
        <v>77</v>
      </c>
      <c r="Q179">
        <v>10</v>
      </c>
      <c r="R179">
        <v>53</v>
      </c>
      <c r="S179">
        <v>30</v>
      </c>
      <c r="T179">
        <v>55</v>
      </c>
      <c r="U179">
        <v>77</v>
      </c>
      <c r="V179">
        <v>79</v>
      </c>
      <c r="W179">
        <v>48</v>
      </c>
      <c r="X179">
        <v>25</v>
      </c>
      <c r="Y179">
        <v>70</v>
      </c>
      <c r="Z179">
        <v>87</v>
      </c>
      <c r="AA179">
        <v>64</v>
      </c>
      <c r="AB179">
        <v>15</v>
      </c>
      <c r="AC179">
        <v>15</v>
      </c>
      <c r="AD179">
        <v>72</v>
      </c>
      <c r="AE179">
        <v>32</v>
      </c>
    </row>
    <row r="180" spans="12:31">
      <c r="L180">
        <v>100</v>
      </c>
      <c r="M180">
        <v>87</v>
      </c>
      <c r="N180">
        <v>58</v>
      </c>
      <c r="O180">
        <v>88</v>
      </c>
      <c r="P180">
        <v>19</v>
      </c>
      <c r="Q180">
        <v>44</v>
      </c>
      <c r="R180">
        <v>54</v>
      </c>
      <c r="S180">
        <v>82</v>
      </c>
      <c r="T180">
        <v>62</v>
      </c>
      <c r="U180">
        <v>18</v>
      </c>
      <c r="V180">
        <v>84</v>
      </c>
      <c r="W180">
        <v>10</v>
      </c>
      <c r="X180">
        <v>61</v>
      </c>
      <c r="Y180">
        <v>51</v>
      </c>
      <c r="Z180">
        <v>76</v>
      </c>
      <c r="AA180">
        <v>97</v>
      </c>
      <c r="AB180">
        <v>63</v>
      </c>
      <c r="AC180">
        <v>47</v>
      </c>
      <c r="AD180">
        <v>53</v>
      </c>
      <c r="AE180">
        <v>29</v>
      </c>
    </row>
    <row r="181" spans="12:31">
      <c r="L181">
        <v>65</v>
      </c>
      <c r="M181">
        <v>56</v>
      </c>
      <c r="N181">
        <v>63</v>
      </c>
      <c r="O181">
        <v>89</v>
      </c>
      <c r="P181">
        <v>78</v>
      </c>
      <c r="Q181">
        <v>60</v>
      </c>
      <c r="R181">
        <v>49</v>
      </c>
      <c r="S181">
        <v>39</v>
      </c>
      <c r="T181">
        <v>34</v>
      </c>
      <c r="U181">
        <v>92</v>
      </c>
      <c r="V181">
        <v>15</v>
      </c>
      <c r="W181">
        <v>100</v>
      </c>
      <c r="X181">
        <v>19</v>
      </c>
      <c r="Y181">
        <v>90</v>
      </c>
      <c r="Z181">
        <v>16</v>
      </c>
      <c r="AA181">
        <v>86</v>
      </c>
      <c r="AB181">
        <v>11</v>
      </c>
      <c r="AC181">
        <v>76</v>
      </c>
      <c r="AD181">
        <v>81</v>
      </c>
      <c r="AE181">
        <v>39</v>
      </c>
    </row>
    <row r="182" spans="12:31">
      <c r="L182">
        <v>26</v>
      </c>
      <c r="M182">
        <v>50</v>
      </c>
      <c r="N182">
        <v>7</v>
      </c>
      <c r="O182">
        <v>90</v>
      </c>
      <c r="P182">
        <v>32</v>
      </c>
      <c r="Q182">
        <v>25</v>
      </c>
      <c r="R182">
        <v>80</v>
      </c>
      <c r="S182">
        <v>80</v>
      </c>
      <c r="T182">
        <v>9</v>
      </c>
      <c r="U182">
        <v>77</v>
      </c>
      <c r="V182">
        <v>47</v>
      </c>
      <c r="W182">
        <v>84</v>
      </c>
      <c r="X182">
        <v>5</v>
      </c>
      <c r="Y182">
        <v>91</v>
      </c>
      <c r="Z182">
        <v>13</v>
      </c>
      <c r="AA182">
        <v>8</v>
      </c>
      <c r="AB182">
        <v>39</v>
      </c>
      <c r="AC182">
        <v>81</v>
      </c>
      <c r="AD182">
        <v>4</v>
      </c>
      <c r="AE182">
        <v>61</v>
      </c>
    </row>
    <row r="183" spans="12:31">
      <c r="L183">
        <v>85</v>
      </c>
      <c r="M183">
        <v>4</v>
      </c>
      <c r="N183">
        <v>11</v>
      </c>
      <c r="O183">
        <v>95</v>
      </c>
      <c r="P183">
        <v>8</v>
      </c>
      <c r="Q183">
        <v>72</v>
      </c>
      <c r="R183">
        <v>16</v>
      </c>
      <c r="S183">
        <v>30</v>
      </c>
      <c r="T183">
        <v>36</v>
      </c>
      <c r="U183">
        <v>6</v>
      </c>
      <c r="V183">
        <v>38</v>
      </c>
      <c r="W183">
        <v>31</v>
      </c>
      <c r="X183">
        <v>51</v>
      </c>
      <c r="Y183">
        <v>87</v>
      </c>
      <c r="Z183">
        <v>63</v>
      </c>
      <c r="AA183">
        <v>27</v>
      </c>
      <c r="AB183">
        <v>45</v>
      </c>
      <c r="AC183">
        <v>49</v>
      </c>
      <c r="AD183">
        <v>50</v>
      </c>
      <c r="AE183">
        <v>65</v>
      </c>
    </row>
    <row r="184" spans="12:31">
      <c r="L184">
        <v>27</v>
      </c>
      <c r="M184">
        <v>34</v>
      </c>
      <c r="N184">
        <v>52</v>
      </c>
      <c r="O184">
        <v>95</v>
      </c>
      <c r="P184">
        <v>58</v>
      </c>
      <c r="Q184">
        <v>72</v>
      </c>
      <c r="R184">
        <v>88</v>
      </c>
      <c r="S184">
        <v>48</v>
      </c>
      <c r="T184">
        <v>92</v>
      </c>
      <c r="U184">
        <v>13</v>
      </c>
      <c r="V184">
        <v>86</v>
      </c>
      <c r="W184">
        <v>93</v>
      </c>
      <c r="X184">
        <v>91</v>
      </c>
      <c r="Y184">
        <v>28</v>
      </c>
      <c r="Z184">
        <v>46</v>
      </c>
      <c r="AA184">
        <v>23</v>
      </c>
      <c r="AB184">
        <v>88</v>
      </c>
      <c r="AC184">
        <v>85</v>
      </c>
      <c r="AD184">
        <v>35</v>
      </c>
      <c r="AE184">
        <v>40</v>
      </c>
    </row>
    <row r="185" spans="12:31">
      <c r="L185">
        <v>74</v>
      </c>
      <c r="M185">
        <v>50</v>
      </c>
      <c r="N185">
        <v>36</v>
      </c>
      <c r="O185">
        <v>79</v>
      </c>
      <c r="P185">
        <v>4</v>
      </c>
      <c r="Q185">
        <v>91</v>
      </c>
      <c r="R185">
        <v>62</v>
      </c>
      <c r="S185">
        <v>30</v>
      </c>
      <c r="T185">
        <v>79</v>
      </c>
      <c r="U185">
        <v>44</v>
      </c>
      <c r="V185">
        <v>2</v>
      </c>
      <c r="W185">
        <v>18</v>
      </c>
      <c r="X185">
        <v>39</v>
      </c>
      <c r="Y185">
        <v>47</v>
      </c>
      <c r="Z185">
        <v>58</v>
      </c>
      <c r="AA185">
        <v>8</v>
      </c>
      <c r="AB185">
        <v>15</v>
      </c>
      <c r="AC185">
        <v>90</v>
      </c>
      <c r="AD185">
        <v>15</v>
      </c>
      <c r="AE185">
        <v>32</v>
      </c>
    </row>
    <row r="186" spans="12:31">
      <c r="L186">
        <v>90</v>
      </c>
      <c r="M186">
        <v>4</v>
      </c>
      <c r="N186">
        <v>53</v>
      </c>
      <c r="O186">
        <v>74</v>
      </c>
      <c r="P186">
        <v>9</v>
      </c>
      <c r="Q186">
        <v>37</v>
      </c>
      <c r="R186">
        <v>100</v>
      </c>
      <c r="S186">
        <v>77</v>
      </c>
      <c r="T186">
        <v>22</v>
      </c>
      <c r="U186">
        <v>19</v>
      </c>
      <c r="V186">
        <v>16</v>
      </c>
      <c r="W186">
        <v>51</v>
      </c>
      <c r="X186">
        <v>66</v>
      </c>
      <c r="Y186">
        <v>27</v>
      </c>
      <c r="Z186">
        <v>68</v>
      </c>
      <c r="AA186">
        <v>38</v>
      </c>
      <c r="AB186">
        <v>35</v>
      </c>
      <c r="AC186">
        <v>85</v>
      </c>
      <c r="AD186">
        <v>43</v>
      </c>
      <c r="AE186">
        <v>24</v>
      </c>
    </row>
    <row r="187" spans="12:31">
      <c r="L187">
        <v>81</v>
      </c>
      <c r="M187">
        <v>67</v>
      </c>
      <c r="N187">
        <v>18</v>
      </c>
      <c r="O187">
        <v>3</v>
      </c>
      <c r="P187">
        <v>36</v>
      </c>
      <c r="Q187">
        <v>41</v>
      </c>
      <c r="R187">
        <v>24</v>
      </c>
      <c r="S187">
        <v>51</v>
      </c>
      <c r="T187">
        <v>89</v>
      </c>
      <c r="U187">
        <v>8</v>
      </c>
      <c r="V187">
        <v>90</v>
      </c>
      <c r="W187">
        <v>100</v>
      </c>
      <c r="X187">
        <v>27</v>
      </c>
      <c r="Y187">
        <v>59</v>
      </c>
      <c r="Z187">
        <v>4</v>
      </c>
      <c r="AA187">
        <v>52</v>
      </c>
      <c r="AB187">
        <v>3</v>
      </c>
      <c r="AC187">
        <v>43</v>
      </c>
      <c r="AD187">
        <v>57</v>
      </c>
      <c r="AE187">
        <v>17</v>
      </c>
    </row>
    <row r="188" spans="12:31">
      <c r="L188">
        <v>87</v>
      </c>
      <c r="M188">
        <v>10</v>
      </c>
      <c r="N188">
        <v>62</v>
      </c>
      <c r="O188">
        <v>20</v>
      </c>
      <c r="P188">
        <v>81</v>
      </c>
      <c r="Q188">
        <v>35</v>
      </c>
      <c r="R188">
        <v>2</v>
      </c>
      <c r="S188">
        <v>71</v>
      </c>
      <c r="T188">
        <v>26</v>
      </c>
      <c r="U188">
        <v>27</v>
      </c>
      <c r="V188">
        <v>50</v>
      </c>
      <c r="W188">
        <v>100</v>
      </c>
      <c r="X188">
        <v>5</v>
      </c>
      <c r="Y188">
        <v>12</v>
      </c>
      <c r="Z188">
        <v>62</v>
      </c>
      <c r="AA188">
        <v>10</v>
      </c>
      <c r="AB188">
        <v>44</v>
      </c>
      <c r="AC188">
        <v>48</v>
      </c>
      <c r="AD188">
        <v>71</v>
      </c>
      <c r="AE188">
        <v>75</v>
      </c>
    </row>
    <row r="189" spans="12:31">
      <c r="L189">
        <v>85</v>
      </c>
      <c r="M189">
        <v>30</v>
      </c>
      <c r="N189">
        <v>97</v>
      </c>
      <c r="O189">
        <v>86</v>
      </c>
      <c r="P189">
        <v>13</v>
      </c>
      <c r="Q189">
        <v>26</v>
      </c>
      <c r="R189">
        <v>91</v>
      </c>
      <c r="S189">
        <v>11</v>
      </c>
      <c r="T189">
        <v>80</v>
      </c>
      <c r="U189">
        <v>60</v>
      </c>
      <c r="V189">
        <v>98</v>
      </c>
      <c r="W189">
        <v>27</v>
      </c>
      <c r="X189">
        <v>76</v>
      </c>
      <c r="Y189">
        <v>20</v>
      </c>
      <c r="Z189">
        <v>63</v>
      </c>
      <c r="AA189">
        <v>11</v>
      </c>
      <c r="AB189">
        <v>98</v>
      </c>
      <c r="AC189">
        <v>3</v>
      </c>
      <c r="AD189">
        <v>100</v>
      </c>
      <c r="AE189">
        <v>16</v>
      </c>
    </row>
    <row r="190" spans="12:31">
      <c r="L190">
        <v>63</v>
      </c>
      <c r="M190">
        <v>71</v>
      </c>
      <c r="N190">
        <v>10</v>
      </c>
      <c r="O190">
        <v>68</v>
      </c>
      <c r="P190">
        <v>99</v>
      </c>
      <c r="Q190">
        <v>9</v>
      </c>
      <c r="R190">
        <v>92</v>
      </c>
      <c r="S190">
        <v>4</v>
      </c>
      <c r="T190">
        <v>75</v>
      </c>
      <c r="U190">
        <v>99</v>
      </c>
      <c r="V190">
        <v>24</v>
      </c>
      <c r="W190">
        <v>10</v>
      </c>
      <c r="X190">
        <v>49</v>
      </c>
      <c r="Y190">
        <v>30</v>
      </c>
      <c r="Z190">
        <v>29</v>
      </c>
      <c r="AA190">
        <v>55</v>
      </c>
      <c r="AB190">
        <v>16</v>
      </c>
      <c r="AC190">
        <v>28</v>
      </c>
      <c r="AD190">
        <v>9</v>
      </c>
      <c r="AE190">
        <v>72</v>
      </c>
    </row>
    <row r="191" spans="12:31">
      <c r="L191">
        <v>8</v>
      </c>
      <c r="M191">
        <v>18</v>
      </c>
      <c r="N191">
        <v>40</v>
      </c>
      <c r="O191">
        <v>81</v>
      </c>
      <c r="P191">
        <v>20</v>
      </c>
      <c r="Q191">
        <v>19</v>
      </c>
      <c r="R191">
        <v>21</v>
      </c>
      <c r="S191">
        <v>59</v>
      </c>
      <c r="T191">
        <v>12</v>
      </c>
      <c r="U191">
        <v>4</v>
      </c>
      <c r="V191">
        <v>72</v>
      </c>
      <c r="W191">
        <v>22</v>
      </c>
      <c r="X191">
        <v>93</v>
      </c>
      <c r="Y191">
        <v>40</v>
      </c>
      <c r="Z191">
        <v>35</v>
      </c>
      <c r="AA191">
        <v>2</v>
      </c>
      <c r="AB191">
        <v>82</v>
      </c>
      <c r="AC191">
        <v>85</v>
      </c>
      <c r="AD191">
        <v>97</v>
      </c>
      <c r="AE191">
        <v>87</v>
      </c>
    </row>
    <row r="192" spans="12:31">
      <c r="L192">
        <v>14</v>
      </c>
      <c r="M192">
        <v>23</v>
      </c>
      <c r="N192">
        <v>86</v>
      </c>
      <c r="O192">
        <v>50</v>
      </c>
      <c r="P192">
        <v>65</v>
      </c>
      <c r="Q192">
        <v>69</v>
      </c>
      <c r="R192">
        <v>52</v>
      </c>
      <c r="S192">
        <v>75</v>
      </c>
      <c r="T192">
        <v>28</v>
      </c>
      <c r="U192">
        <v>71</v>
      </c>
      <c r="V192">
        <v>32</v>
      </c>
      <c r="W192">
        <v>60</v>
      </c>
      <c r="X192">
        <v>39</v>
      </c>
      <c r="Y192">
        <v>88</v>
      </c>
      <c r="Z192">
        <v>93</v>
      </c>
      <c r="AA192">
        <v>51</v>
      </c>
      <c r="AB192">
        <v>32</v>
      </c>
      <c r="AC192">
        <v>82</v>
      </c>
      <c r="AD192">
        <v>69</v>
      </c>
      <c r="AE192">
        <v>51</v>
      </c>
    </row>
    <row r="193" spans="12:31">
      <c r="L193">
        <v>70</v>
      </c>
      <c r="M193">
        <v>68</v>
      </c>
      <c r="N193">
        <v>65</v>
      </c>
      <c r="O193">
        <v>22</v>
      </c>
      <c r="P193">
        <v>38</v>
      </c>
      <c r="Q193">
        <v>67</v>
      </c>
      <c r="R193">
        <v>79</v>
      </c>
      <c r="S193">
        <v>97</v>
      </c>
      <c r="T193">
        <v>13</v>
      </c>
      <c r="U193">
        <v>88</v>
      </c>
      <c r="V193">
        <v>93</v>
      </c>
      <c r="W193">
        <v>51</v>
      </c>
      <c r="X193">
        <v>51</v>
      </c>
      <c r="Y193">
        <v>17</v>
      </c>
      <c r="Z193">
        <v>89</v>
      </c>
      <c r="AA193">
        <v>70</v>
      </c>
      <c r="AB193">
        <v>63</v>
      </c>
      <c r="AC193">
        <v>68</v>
      </c>
      <c r="AD193">
        <v>73</v>
      </c>
      <c r="AE193">
        <v>42</v>
      </c>
    </row>
    <row r="194" spans="12:31">
      <c r="L194">
        <v>35</v>
      </c>
      <c r="M194">
        <v>20</v>
      </c>
      <c r="N194">
        <v>39</v>
      </c>
      <c r="O194">
        <v>36</v>
      </c>
      <c r="P194">
        <v>60</v>
      </c>
      <c r="Q194">
        <v>83</v>
      </c>
      <c r="R194">
        <v>62</v>
      </c>
      <c r="S194">
        <v>69</v>
      </c>
      <c r="T194">
        <v>11</v>
      </c>
      <c r="U194">
        <v>42</v>
      </c>
      <c r="V194">
        <v>51</v>
      </c>
      <c r="W194">
        <v>34</v>
      </c>
      <c r="X194">
        <v>36</v>
      </c>
      <c r="Y194">
        <v>50</v>
      </c>
      <c r="Z194">
        <v>48</v>
      </c>
      <c r="AA194">
        <v>7</v>
      </c>
      <c r="AB194">
        <v>7</v>
      </c>
      <c r="AC194">
        <v>34</v>
      </c>
      <c r="AD194">
        <v>32</v>
      </c>
      <c r="AE194">
        <v>16</v>
      </c>
    </row>
    <row r="195" spans="12:31">
      <c r="L195">
        <v>24</v>
      </c>
      <c r="M195">
        <v>42</v>
      </c>
      <c r="N195">
        <v>69</v>
      </c>
      <c r="O195">
        <v>77</v>
      </c>
      <c r="P195">
        <v>10</v>
      </c>
      <c r="Q195">
        <v>87</v>
      </c>
      <c r="R195">
        <v>33</v>
      </c>
      <c r="S195">
        <v>4</v>
      </c>
      <c r="T195">
        <v>55</v>
      </c>
      <c r="U195">
        <v>91</v>
      </c>
      <c r="V195">
        <v>52</v>
      </c>
      <c r="W195">
        <v>15</v>
      </c>
      <c r="X195">
        <v>62</v>
      </c>
      <c r="Y195">
        <v>12</v>
      </c>
      <c r="Z195">
        <v>7</v>
      </c>
      <c r="AA195">
        <v>66</v>
      </c>
      <c r="AB195">
        <v>38</v>
      </c>
      <c r="AC195">
        <v>41</v>
      </c>
      <c r="AD195">
        <v>87</v>
      </c>
      <c r="AE195">
        <v>41</v>
      </c>
    </row>
    <row r="196" spans="12:31">
      <c r="L196">
        <v>66</v>
      </c>
      <c r="M196">
        <v>34</v>
      </c>
      <c r="N196">
        <v>71</v>
      </c>
      <c r="O196">
        <v>48</v>
      </c>
      <c r="P196">
        <v>48</v>
      </c>
      <c r="Q196">
        <v>54</v>
      </c>
      <c r="R196">
        <v>45</v>
      </c>
      <c r="S196">
        <v>82</v>
      </c>
      <c r="T196">
        <v>35</v>
      </c>
      <c r="U196">
        <v>14</v>
      </c>
      <c r="V196">
        <v>54</v>
      </c>
      <c r="W196">
        <v>11</v>
      </c>
      <c r="X196">
        <v>40</v>
      </c>
      <c r="Y196">
        <v>58</v>
      </c>
      <c r="Z196">
        <v>23</v>
      </c>
      <c r="AA196">
        <v>97</v>
      </c>
      <c r="AB196">
        <v>30</v>
      </c>
      <c r="AC196">
        <v>5</v>
      </c>
      <c r="AD196">
        <v>84</v>
      </c>
      <c r="AE196">
        <v>59</v>
      </c>
    </row>
    <row r="197" spans="12:31">
      <c r="L197">
        <v>75</v>
      </c>
      <c r="M197">
        <v>35</v>
      </c>
      <c r="N197">
        <v>7</v>
      </c>
      <c r="O197">
        <v>53</v>
      </c>
      <c r="P197">
        <v>28</v>
      </c>
      <c r="Q197">
        <v>9</v>
      </c>
      <c r="R197">
        <v>82</v>
      </c>
      <c r="S197">
        <v>61</v>
      </c>
      <c r="T197">
        <v>82</v>
      </c>
      <c r="U197">
        <v>66</v>
      </c>
      <c r="V197">
        <v>43</v>
      </c>
      <c r="W197">
        <v>90</v>
      </c>
      <c r="X197">
        <v>67</v>
      </c>
      <c r="Y197">
        <v>21</v>
      </c>
      <c r="Z197">
        <v>39</v>
      </c>
      <c r="AA197">
        <v>41</v>
      </c>
      <c r="AB197">
        <v>13</v>
      </c>
      <c r="AC197">
        <v>30</v>
      </c>
      <c r="AD197">
        <v>75</v>
      </c>
      <c r="AE197">
        <v>20</v>
      </c>
    </row>
    <row r="198" spans="12:31">
      <c r="L198">
        <v>47</v>
      </c>
      <c r="M198">
        <v>61</v>
      </c>
      <c r="N198">
        <v>39</v>
      </c>
      <c r="O198">
        <v>77</v>
      </c>
      <c r="P198">
        <v>63</v>
      </c>
      <c r="Q198">
        <v>54</v>
      </c>
      <c r="R198">
        <v>89</v>
      </c>
      <c r="S198">
        <v>92</v>
      </c>
      <c r="T198">
        <v>56</v>
      </c>
      <c r="U198">
        <v>91</v>
      </c>
      <c r="V198">
        <v>73</v>
      </c>
      <c r="W198">
        <v>69</v>
      </c>
      <c r="X198">
        <v>83</v>
      </c>
      <c r="Y198">
        <v>17</v>
      </c>
      <c r="Z198">
        <v>19</v>
      </c>
      <c r="AA198">
        <v>16</v>
      </c>
      <c r="AB198">
        <v>84</v>
      </c>
      <c r="AC198">
        <v>43</v>
      </c>
      <c r="AD198">
        <v>31</v>
      </c>
      <c r="AE198">
        <v>27</v>
      </c>
    </row>
    <row r="199" spans="12:31">
      <c r="L199">
        <v>75</v>
      </c>
      <c r="M199">
        <v>83</v>
      </c>
      <c r="N199">
        <v>38</v>
      </c>
      <c r="O199">
        <v>56</v>
      </c>
      <c r="P199">
        <v>55</v>
      </c>
      <c r="Q199">
        <v>5</v>
      </c>
      <c r="R199">
        <v>96</v>
      </c>
      <c r="S199">
        <v>90</v>
      </c>
      <c r="T199">
        <v>75</v>
      </c>
      <c r="U199">
        <v>65</v>
      </c>
      <c r="V199">
        <v>80</v>
      </c>
      <c r="W199">
        <v>18</v>
      </c>
      <c r="X199">
        <v>42</v>
      </c>
      <c r="Y199">
        <v>64</v>
      </c>
      <c r="Z199">
        <v>31</v>
      </c>
      <c r="AA199">
        <v>92</v>
      </c>
      <c r="AB199">
        <v>65</v>
      </c>
      <c r="AC199">
        <v>83</v>
      </c>
      <c r="AD199">
        <v>1</v>
      </c>
      <c r="AE199">
        <v>33</v>
      </c>
    </row>
    <row r="200" spans="12:31">
      <c r="L200">
        <v>62</v>
      </c>
      <c r="M200">
        <v>32</v>
      </c>
      <c r="N200">
        <v>49</v>
      </c>
      <c r="O200">
        <v>76</v>
      </c>
      <c r="P200">
        <v>59</v>
      </c>
      <c r="Q200">
        <v>48</v>
      </c>
      <c r="R200">
        <v>40</v>
      </c>
      <c r="S200">
        <v>29</v>
      </c>
      <c r="T200">
        <v>33</v>
      </c>
      <c r="U200">
        <v>60</v>
      </c>
      <c r="V200">
        <v>20</v>
      </c>
      <c r="W200">
        <v>82</v>
      </c>
      <c r="X200">
        <v>56</v>
      </c>
      <c r="Y200">
        <v>87</v>
      </c>
      <c r="Z200">
        <v>70</v>
      </c>
      <c r="AA200">
        <v>7</v>
      </c>
      <c r="AB200">
        <v>74</v>
      </c>
      <c r="AC200">
        <v>16</v>
      </c>
      <c r="AD200">
        <v>95</v>
      </c>
      <c r="AE200">
        <v>60</v>
      </c>
    </row>
    <row r="201" spans="12:31">
      <c r="L201">
        <v>90</v>
      </c>
      <c r="M201">
        <v>2</v>
      </c>
      <c r="N201">
        <v>31</v>
      </c>
      <c r="O201">
        <v>1</v>
      </c>
      <c r="P201">
        <v>86</v>
      </c>
      <c r="Q201">
        <v>96</v>
      </c>
      <c r="R201">
        <v>41</v>
      </c>
      <c r="S201">
        <v>11</v>
      </c>
      <c r="T201">
        <v>89</v>
      </c>
      <c r="U201">
        <v>62</v>
      </c>
      <c r="V201">
        <v>22</v>
      </c>
      <c r="W201">
        <v>57</v>
      </c>
      <c r="X201">
        <v>67</v>
      </c>
      <c r="Y201">
        <v>77</v>
      </c>
      <c r="Z201">
        <v>13</v>
      </c>
      <c r="AA201">
        <v>42</v>
      </c>
      <c r="AB201">
        <v>76</v>
      </c>
      <c r="AC201">
        <v>76</v>
      </c>
      <c r="AD201">
        <v>89</v>
      </c>
      <c r="AE201">
        <v>48</v>
      </c>
    </row>
    <row r="202" spans="12:31">
      <c r="L202">
        <v>9</v>
      </c>
      <c r="M202">
        <v>4</v>
      </c>
      <c r="N202">
        <v>60</v>
      </c>
      <c r="O202">
        <v>71</v>
      </c>
      <c r="P202">
        <v>6</v>
      </c>
      <c r="Q202">
        <v>49</v>
      </c>
      <c r="R202">
        <v>33</v>
      </c>
      <c r="S202">
        <v>19</v>
      </c>
      <c r="T202">
        <v>31</v>
      </c>
      <c r="U202">
        <v>56</v>
      </c>
      <c r="V202">
        <v>25</v>
      </c>
      <c r="W202">
        <v>22</v>
      </c>
      <c r="X202">
        <v>19</v>
      </c>
      <c r="Y202">
        <v>1</v>
      </c>
      <c r="Z202">
        <v>2</v>
      </c>
      <c r="AA202">
        <v>64</v>
      </c>
      <c r="AB202">
        <v>87</v>
      </c>
      <c r="AC202">
        <v>74</v>
      </c>
      <c r="AD202">
        <v>46</v>
      </c>
      <c r="AE202">
        <v>91</v>
      </c>
    </row>
    <row r="203" spans="12:31">
      <c r="L203">
        <v>58</v>
      </c>
      <c r="M203">
        <v>47</v>
      </c>
      <c r="N203">
        <v>83</v>
      </c>
      <c r="O203">
        <v>28</v>
      </c>
      <c r="P203">
        <v>10</v>
      </c>
      <c r="Q203">
        <v>39</v>
      </c>
      <c r="R203">
        <v>15</v>
      </c>
      <c r="S203">
        <v>71</v>
      </c>
      <c r="T203">
        <v>84</v>
      </c>
      <c r="U203">
        <v>84</v>
      </c>
      <c r="V203">
        <v>65</v>
      </c>
      <c r="W203">
        <v>78</v>
      </c>
      <c r="X203">
        <v>72</v>
      </c>
      <c r="Y203">
        <v>3</v>
      </c>
      <c r="Z203">
        <v>68</v>
      </c>
      <c r="AA203">
        <v>36</v>
      </c>
      <c r="AB203">
        <v>88</v>
      </c>
      <c r="AC203">
        <v>8</v>
      </c>
      <c r="AD203">
        <v>32</v>
      </c>
      <c r="AE203">
        <v>71</v>
      </c>
    </row>
    <row r="204" spans="12:31">
      <c r="L204">
        <v>87</v>
      </c>
      <c r="M204">
        <v>29</v>
      </c>
      <c r="N204">
        <v>30</v>
      </c>
      <c r="O204">
        <v>76</v>
      </c>
      <c r="P204">
        <v>72</v>
      </c>
      <c r="Q204">
        <v>11</v>
      </c>
      <c r="R204">
        <v>91</v>
      </c>
      <c r="S204">
        <v>2</v>
      </c>
      <c r="T204">
        <v>71</v>
      </c>
      <c r="U204">
        <v>60</v>
      </c>
      <c r="V204">
        <v>9</v>
      </c>
      <c r="W204">
        <v>16</v>
      </c>
      <c r="X204">
        <v>94</v>
      </c>
      <c r="Y204">
        <v>72</v>
      </c>
      <c r="Z204">
        <v>12</v>
      </c>
      <c r="AA204">
        <v>82</v>
      </c>
      <c r="AB204">
        <v>42</v>
      </c>
      <c r="AC204">
        <v>65</v>
      </c>
      <c r="AD204">
        <v>93</v>
      </c>
      <c r="AE204">
        <v>9</v>
      </c>
    </row>
    <row r="205" spans="12:31">
      <c r="L205">
        <v>5</v>
      </c>
      <c r="M205">
        <v>37</v>
      </c>
      <c r="N205">
        <v>65</v>
      </c>
      <c r="O205">
        <v>32</v>
      </c>
      <c r="P205">
        <v>8</v>
      </c>
      <c r="Q205">
        <v>44</v>
      </c>
      <c r="R205">
        <v>42</v>
      </c>
      <c r="S205">
        <v>90</v>
      </c>
      <c r="T205">
        <v>84</v>
      </c>
      <c r="U205">
        <v>68</v>
      </c>
      <c r="V205">
        <v>76</v>
      </c>
      <c r="W205">
        <v>14</v>
      </c>
      <c r="X205">
        <v>79</v>
      </c>
      <c r="Y205">
        <v>7</v>
      </c>
      <c r="Z205">
        <v>33</v>
      </c>
      <c r="AA205">
        <v>35</v>
      </c>
      <c r="AB205">
        <v>21</v>
      </c>
      <c r="AC205">
        <v>24</v>
      </c>
      <c r="AD205">
        <v>85</v>
      </c>
      <c r="AE205">
        <v>16</v>
      </c>
    </row>
    <row r="206" spans="12:31">
      <c r="L206">
        <v>71</v>
      </c>
      <c r="M206">
        <v>55</v>
      </c>
      <c r="N206">
        <v>13</v>
      </c>
      <c r="O206">
        <v>82</v>
      </c>
      <c r="P206">
        <v>26</v>
      </c>
      <c r="Q206">
        <v>58</v>
      </c>
      <c r="R206">
        <v>53</v>
      </c>
      <c r="S206">
        <v>81</v>
      </c>
      <c r="T206">
        <v>39</v>
      </c>
      <c r="U206">
        <v>6</v>
      </c>
      <c r="V206">
        <v>99</v>
      </c>
      <c r="W206">
        <v>49</v>
      </c>
      <c r="X206">
        <v>77</v>
      </c>
      <c r="Y206">
        <v>14</v>
      </c>
      <c r="Z206">
        <v>10</v>
      </c>
      <c r="AA206">
        <v>50</v>
      </c>
      <c r="AB206">
        <v>64</v>
      </c>
      <c r="AC206">
        <v>21</v>
      </c>
      <c r="AD206">
        <v>88</v>
      </c>
      <c r="AE206">
        <v>100</v>
      </c>
    </row>
    <row r="207" spans="12:31">
      <c r="L207">
        <v>40</v>
      </c>
      <c r="M207">
        <v>27</v>
      </c>
      <c r="N207">
        <v>2</v>
      </c>
      <c r="O207">
        <v>33</v>
      </c>
      <c r="P207">
        <v>73</v>
      </c>
      <c r="Q207">
        <v>3</v>
      </c>
      <c r="R207">
        <v>87</v>
      </c>
      <c r="S207">
        <v>10</v>
      </c>
      <c r="T207">
        <v>58</v>
      </c>
      <c r="U207">
        <v>82</v>
      </c>
      <c r="V207">
        <v>100</v>
      </c>
      <c r="W207">
        <v>91</v>
      </c>
      <c r="X207">
        <v>83</v>
      </c>
      <c r="Y207">
        <v>14</v>
      </c>
      <c r="Z207">
        <v>45</v>
      </c>
      <c r="AA207">
        <v>6</v>
      </c>
      <c r="AB207">
        <v>43</v>
      </c>
      <c r="AC207">
        <v>87</v>
      </c>
      <c r="AD207">
        <v>6</v>
      </c>
      <c r="AE207">
        <v>7</v>
      </c>
    </row>
    <row r="208" spans="12:31">
      <c r="L208">
        <v>77</v>
      </c>
      <c r="M208">
        <v>90</v>
      </c>
      <c r="N208">
        <v>32</v>
      </c>
      <c r="O208">
        <v>82</v>
      </c>
      <c r="P208">
        <v>40</v>
      </c>
      <c r="Q208">
        <v>62</v>
      </c>
      <c r="R208">
        <v>49</v>
      </c>
      <c r="S208">
        <v>32</v>
      </c>
      <c r="T208">
        <v>60</v>
      </c>
      <c r="U208">
        <v>4</v>
      </c>
      <c r="V208">
        <v>72</v>
      </c>
      <c r="W208">
        <v>55</v>
      </c>
      <c r="X208">
        <v>97</v>
      </c>
      <c r="Y208">
        <v>83</v>
      </c>
      <c r="Z208">
        <v>7</v>
      </c>
      <c r="AA208">
        <v>32</v>
      </c>
      <c r="AB208">
        <v>75</v>
      </c>
      <c r="AC208">
        <v>92</v>
      </c>
      <c r="AD208">
        <v>65</v>
      </c>
      <c r="AE208">
        <v>48</v>
      </c>
    </row>
    <row r="209" spans="12:31">
      <c r="L209">
        <v>62</v>
      </c>
      <c r="M209">
        <v>31</v>
      </c>
      <c r="N209">
        <v>22</v>
      </c>
      <c r="O209">
        <v>48</v>
      </c>
      <c r="P209">
        <v>69</v>
      </c>
      <c r="Q209">
        <v>66</v>
      </c>
      <c r="R209">
        <v>28</v>
      </c>
      <c r="S209">
        <v>54</v>
      </c>
      <c r="T209">
        <v>3</v>
      </c>
      <c r="U209">
        <v>58</v>
      </c>
      <c r="V209">
        <v>56</v>
      </c>
      <c r="W209">
        <v>21</v>
      </c>
      <c r="X209">
        <v>100</v>
      </c>
      <c r="Y209">
        <v>94</v>
      </c>
      <c r="Z209">
        <v>12</v>
      </c>
      <c r="AA209">
        <v>94</v>
      </c>
      <c r="AB209">
        <v>24</v>
      </c>
      <c r="AC209">
        <v>6</v>
      </c>
      <c r="AD209">
        <v>14</v>
      </c>
      <c r="AE209">
        <v>83</v>
      </c>
    </row>
    <row r="210" spans="12:31">
      <c r="L210">
        <v>75</v>
      </c>
      <c r="M210">
        <v>7</v>
      </c>
      <c r="N210">
        <v>75</v>
      </c>
      <c r="O210">
        <v>57</v>
      </c>
      <c r="P210">
        <v>36</v>
      </c>
      <c r="Q210">
        <v>24</v>
      </c>
      <c r="R210">
        <v>65</v>
      </c>
      <c r="S210">
        <v>72</v>
      </c>
      <c r="T210">
        <v>21</v>
      </c>
      <c r="U210">
        <v>69</v>
      </c>
      <c r="V210">
        <v>79</v>
      </c>
      <c r="W210">
        <v>23</v>
      </c>
      <c r="X210">
        <v>10</v>
      </c>
      <c r="Y210">
        <v>34</v>
      </c>
      <c r="Z210">
        <v>14</v>
      </c>
      <c r="AA210">
        <v>47</v>
      </c>
      <c r="AB210">
        <v>66</v>
      </c>
      <c r="AC210">
        <v>30</v>
      </c>
      <c r="AD210">
        <v>97</v>
      </c>
      <c r="AE210">
        <v>91</v>
      </c>
    </row>
    <row r="211" spans="12:31">
      <c r="L211">
        <v>68</v>
      </c>
      <c r="M211">
        <v>54</v>
      </c>
      <c r="N211">
        <v>34</v>
      </c>
      <c r="O211">
        <v>43</v>
      </c>
      <c r="P211">
        <v>18</v>
      </c>
      <c r="Q211">
        <v>89</v>
      </c>
      <c r="R211">
        <v>25</v>
      </c>
      <c r="S211">
        <v>1</v>
      </c>
      <c r="T211">
        <v>94</v>
      </c>
      <c r="U211">
        <v>64</v>
      </c>
      <c r="V211">
        <v>86</v>
      </c>
      <c r="W211">
        <v>86</v>
      </c>
      <c r="X211">
        <v>25</v>
      </c>
      <c r="Y211">
        <v>92</v>
      </c>
      <c r="Z211">
        <v>19</v>
      </c>
      <c r="AA211">
        <v>34</v>
      </c>
      <c r="AB211">
        <v>22</v>
      </c>
      <c r="AC211">
        <v>52</v>
      </c>
      <c r="AD211">
        <v>51</v>
      </c>
      <c r="AE211">
        <v>8</v>
      </c>
    </row>
    <row r="212" spans="12:31">
      <c r="L212">
        <v>68</v>
      </c>
      <c r="M212">
        <v>17</v>
      </c>
      <c r="N212">
        <v>81</v>
      </c>
      <c r="O212">
        <v>73</v>
      </c>
      <c r="P212">
        <v>51</v>
      </c>
      <c r="Q212">
        <v>24</v>
      </c>
      <c r="R212">
        <v>99</v>
      </c>
      <c r="S212">
        <v>49</v>
      </c>
      <c r="T212">
        <v>99</v>
      </c>
      <c r="U212">
        <v>95</v>
      </c>
      <c r="V212">
        <v>22</v>
      </c>
      <c r="W212">
        <v>32</v>
      </c>
      <c r="X212">
        <v>5</v>
      </c>
      <c r="Y212">
        <v>74</v>
      </c>
      <c r="Z212">
        <v>4</v>
      </c>
      <c r="AA212">
        <v>19</v>
      </c>
      <c r="AB212">
        <v>3</v>
      </c>
      <c r="AC212">
        <v>26</v>
      </c>
      <c r="AD212">
        <v>66</v>
      </c>
      <c r="AE212">
        <v>68</v>
      </c>
    </row>
    <row r="213" spans="12:31">
      <c r="L213">
        <v>60</v>
      </c>
      <c r="M213">
        <v>53</v>
      </c>
      <c r="N213">
        <v>39</v>
      </c>
      <c r="O213">
        <v>63</v>
      </c>
      <c r="P213">
        <v>39</v>
      </c>
      <c r="Q213">
        <v>49</v>
      </c>
      <c r="R213">
        <v>52</v>
      </c>
      <c r="S213">
        <v>66</v>
      </c>
      <c r="T213">
        <v>37</v>
      </c>
      <c r="U213">
        <v>69</v>
      </c>
      <c r="V213">
        <v>88</v>
      </c>
      <c r="W213">
        <v>3</v>
      </c>
      <c r="X213">
        <v>86</v>
      </c>
      <c r="Y213">
        <v>44</v>
      </c>
      <c r="Z213">
        <v>78</v>
      </c>
      <c r="AA213">
        <v>43</v>
      </c>
      <c r="AB213">
        <v>88</v>
      </c>
      <c r="AC213">
        <v>5</v>
      </c>
      <c r="AD213">
        <v>38</v>
      </c>
      <c r="AE213">
        <v>94</v>
      </c>
    </row>
    <row r="214" spans="12:31">
      <c r="L214">
        <v>38</v>
      </c>
      <c r="M214">
        <v>44</v>
      </c>
      <c r="N214">
        <v>18</v>
      </c>
      <c r="O214">
        <v>1</v>
      </c>
      <c r="P214">
        <v>14</v>
      </c>
      <c r="Q214">
        <v>6</v>
      </c>
      <c r="R214">
        <v>88</v>
      </c>
      <c r="S214">
        <v>7</v>
      </c>
      <c r="T214">
        <v>8</v>
      </c>
      <c r="U214">
        <v>87</v>
      </c>
      <c r="V214">
        <v>51</v>
      </c>
      <c r="W214">
        <v>54</v>
      </c>
      <c r="X214">
        <v>35</v>
      </c>
      <c r="Y214">
        <v>92</v>
      </c>
      <c r="Z214">
        <v>35</v>
      </c>
      <c r="AA214">
        <v>1</v>
      </c>
      <c r="AB214">
        <v>72</v>
      </c>
      <c r="AC214">
        <v>78</v>
      </c>
      <c r="AD214">
        <v>79</v>
      </c>
      <c r="AE214">
        <v>69</v>
      </c>
    </row>
    <row r="215" spans="12:31">
      <c r="L215">
        <v>13</v>
      </c>
      <c r="M215">
        <v>2</v>
      </c>
      <c r="N215">
        <v>66</v>
      </c>
      <c r="O215">
        <v>24</v>
      </c>
      <c r="P215">
        <v>33</v>
      </c>
      <c r="Q215">
        <v>64</v>
      </c>
      <c r="R215">
        <v>9</v>
      </c>
      <c r="S215">
        <v>73</v>
      </c>
      <c r="T215">
        <v>50</v>
      </c>
      <c r="U215">
        <v>100</v>
      </c>
      <c r="V215">
        <v>33</v>
      </c>
      <c r="W215">
        <v>9</v>
      </c>
      <c r="X215">
        <v>90</v>
      </c>
      <c r="Y215">
        <v>16</v>
      </c>
      <c r="Z215">
        <v>28</v>
      </c>
      <c r="AA215">
        <v>65</v>
      </c>
      <c r="AB215">
        <v>6</v>
      </c>
      <c r="AC215">
        <v>91</v>
      </c>
      <c r="AD215">
        <v>29</v>
      </c>
      <c r="AE215">
        <v>41</v>
      </c>
    </row>
    <row r="216" spans="12:31">
      <c r="L216">
        <v>65</v>
      </c>
      <c r="M216">
        <v>78</v>
      </c>
      <c r="N216">
        <v>33</v>
      </c>
      <c r="O216">
        <v>93</v>
      </c>
      <c r="P216">
        <v>61</v>
      </c>
      <c r="Q216">
        <v>75</v>
      </c>
      <c r="R216">
        <v>81</v>
      </c>
      <c r="S216">
        <v>47</v>
      </c>
      <c r="T216">
        <v>24</v>
      </c>
      <c r="U216">
        <v>10</v>
      </c>
      <c r="V216">
        <v>8</v>
      </c>
      <c r="W216">
        <v>54</v>
      </c>
      <c r="X216">
        <v>21</v>
      </c>
      <c r="Y216">
        <v>94</v>
      </c>
      <c r="Z216">
        <v>85</v>
      </c>
      <c r="AA216">
        <v>70</v>
      </c>
      <c r="AB216">
        <v>86</v>
      </c>
      <c r="AC216">
        <v>71</v>
      </c>
      <c r="AD216">
        <v>1</v>
      </c>
      <c r="AE216">
        <v>55</v>
      </c>
    </row>
    <row r="217" spans="12:31">
      <c r="L217">
        <v>11</v>
      </c>
      <c r="M217">
        <v>74</v>
      </c>
      <c r="N217">
        <v>100</v>
      </c>
      <c r="O217">
        <v>95</v>
      </c>
      <c r="P217">
        <v>33</v>
      </c>
      <c r="Q217">
        <v>87</v>
      </c>
      <c r="R217">
        <v>58</v>
      </c>
      <c r="S217">
        <v>14</v>
      </c>
      <c r="T217">
        <v>10</v>
      </c>
      <c r="U217">
        <v>41</v>
      </c>
      <c r="V217">
        <v>85</v>
      </c>
      <c r="W217">
        <v>63</v>
      </c>
      <c r="X217">
        <v>5</v>
      </c>
      <c r="Y217">
        <v>14</v>
      </c>
      <c r="Z217">
        <v>72</v>
      </c>
      <c r="AA217">
        <v>9</v>
      </c>
      <c r="AB217">
        <v>39</v>
      </c>
      <c r="AC217">
        <v>98</v>
      </c>
      <c r="AD217">
        <v>56</v>
      </c>
      <c r="AE217">
        <v>94</v>
      </c>
    </row>
    <row r="218" spans="12:31">
      <c r="L218">
        <v>100</v>
      </c>
      <c r="M218">
        <v>79</v>
      </c>
      <c r="N218">
        <v>1</v>
      </c>
      <c r="O218">
        <v>30</v>
      </c>
      <c r="P218">
        <v>38</v>
      </c>
      <c r="Q218">
        <v>38</v>
      </c>
      <c r="R218">
        <v>2</v>
      </c>
      <c r="S218">
        <v>52</v>
      </c>
      <c r="T218">
        <v>10</v>
      </c>
      <c r="U218">
        <v>76</v>
      </c>
      <c r="V218">
        <v>34</v>
      </c>
      <c r="W218">
        <v>28</v>
      </c>
      <c r="X218">
        <v>82</v>
      </c>
      <c r="Y218">
        <v>89</v>
      </c>
      <c r="Z218">
        <v>37</v>
      </c>
      <c r="AA218">
        <v>68</v>
      </c>
      <c r="AB218">
        <v>86</v>
      </c>
      <c r="AC218">
        <v>9</v>
      </c>
      <c r="AD218">
        <v>97</v>
      </c>
      <c r="AE218">
        <v>62</v>
      </c>
    </row>
    <row r="219" spans="12:31">
      <c r="L219">
        <v>93</v>
      </c>
      <c r="M219">
        <v>77</v>
      </c>
      <c r="N219">
        <v>58</v>
      </c>
      <c r="O219">
        <v>4</v>
      </c>
      <c r="P219">
        <v>76</v>
      </c>
      <c r="Q219">
        <v>71</v>
      </c>
      <c r="R219">
        <v>79</v>
      </c>
      <c r="S219">
        <v>10</v>
      </c>
      <c r="T219">
        <v>7</v>
      </c>
      <c r="U219">
        <v>40</v>
      </c>
      <c r="V219">
        <v>73</v>
      </c>
      <c r="W219">
        <v>26</v>
      </c>
      <c r="X219">
        <v>6</v>
      </c>
      <c r="Y219">
        <v>95</v>
      </c>
      <c r="Z219">
        <v>19</v>
      </c>
      <c r="AA219">
        <v>27</v>
      </c>
      <c r="AB219">
        <v>41</v>
      </c>
      <c r="AC219">
        <v>83</v>
      </c>
      <c r="AD219">
        <v>90</v>
      </c>
      <c r="AE219">
        <v>16</v>
      </c>
    </row>
    <row r="220" spans="12:31">
      <c r="L220">
        <v>99</v>
      </c>
      <c r="M220">
        <v>39</v>
      </c>
      <c r="N220">
        <v>52</v>
      </c>
      <c r="O220">
        <v>60</v>
      </c>
      <c r="P220">
        <v>13</v>
      </c>
      <c r="Q220">
        <v>65</v>
      </c>
      <c r="R220">
        <v>16</v>
      </c>
      <c r="S220">
        <v>90</v>
      </c>
      <c r="T220">
        <v>12</v>
      </c>
      <c r="U220">
        <v>57</v>
      </c>
      <c r="V220">
        <v>57</v>
      </c>
      <c r="W220">
        <v>35</v>
      </c>
      <c r="X220">
        <v>80</v>
      </c>
      <c r="Y220">
        <v>19</v>
      </c>
      <c r="Z220">
        <v>43</v>
      </c>
      <c r="AA220">
        <v>13</v>
      </c>
      <c r="AB220">
        <v>70</v>
      </c>
      <c r="AC220">
        <v>22</v>
      </c>
      <c r="AD220">
        <v>74</v>
      </c>
      <c r="AE220">
        <v>9</v>
      </c>
    </row>
    <row r="221" spans="12:31">
      <c r="L221">
        <v>47</v>
      </c>
      <c r="M221">
        <v>15</v>
      </c>
      <c r="N221">
        <v>65</v>
      </c>
      <c r="O221">
        <v>34</v>
      </c>
      <c r="P221">
        <v>2</v>
      </c>
      <c r="Q221">
        <v>49</v>
      </c>
      <c r="R221">
        <v>3</v>
      </c>
      <c r="S221">
        <v>68</v>
      </c>
      <c r="T221">
        <v>46</v>
      </c>
      <c r="U221">
        <v>42</v>
      </c>
      <c r="V221">
        <v>32</v>
      </c>
      <c r="W221">
        <v>76</v>
      </c>
      <c r="X221">
        <v>41</v>
      </c>
      <c r="Y221">
        <v>47</v>
      </c>
      <c r="Z221">
        <v>40</v>
      </c>
      <c r="AA221">
        <v>73</v>
      </c>
      <c r="AB221">
        <v>65</v>
      </c>
      <c r="AC221">
        <v>63</v>
      </c>
      <c r="AD221">
        <v>98</v>
      </c>
      <c r="AE221">
        <v>15</v>
      </c>
    </row>
    <row r="222" spans="12:31">
      <c r="L222">
        <v>62</v>
      </c>
      <c r="M222">
        <v>100</v>
      </c>
      <c r="N222">
        <v>64</v>
      </c>
      <c r="O222">
        <v>94</v>
      </c>
      <c r="P222">
        <v>41</v>
      </c>
      <c r="Q222">
        <v>79</v>
      </c>
      <c r="R222">
        <v>3</v>
      </c>
      <c r="S222">
        <v>11</v>
      </c>
      <c r="T222">
        <v>9</v>
      </c>
      <c r="U222">
        <v>23</v>
      </c>
      <c r="V222">
        <v>40</v>
      </c>
      <c r="W222">
        <v>63</v>
      </c>
      <c r="X222">
        <v>60</v>
      </c>
      <c r="Y222">
        <v>39</v>
      </c>
      <c r="Z222">
        <v>27</v>
      </c>
      <c r="AA222">
        <v>18</v>
      </c>
      <c r="AB222">
        <v>16</v>
      </c>
      <c r="AC222">
        <v>6</v>
      </c>
      <c r="AD222">
        <v>19</v>
      </c>
      <c r="AE222">
        <v>28</v>
      </c>
    </row>
    <row r="223" spans="12:31">
      <c r="L223">
        <v>36</v>
      </c>
      <c r="M223">
        <v>37</v>
      </c>
      <c r="N223">
        <v>100</v>
      </c>
      <c r="O223">
        <v>34</v>
      </c>
      <c r="P223">
        <v>96</v>
      </c>
      <c r="Q223">
        <v>54</v>
      </c>
      <c r="R223">
        <v>46</v>
      </c>
      <c r="S223">
        <v>34</v>
      </c>
      <c r="T223">
        <v>58</v>
      </c>
      <c r="U223">
        <v>61</v>
      </c>
      <c r="V223">
        <v>7</v>
      </c>
      <c r="W223">
        <v>51</v>
      </c>
      <c r="X223">
        <v>55</v>
      </c>
      <c r="Y223">
        <v>90</v>
      </c>
      <c r="Z223">
        <v>20</v>
      </c>
      <c r="AA223">
        <v>49</v>
      </c>
      <c r="AB223">
        <v>94</v>
      </c>
      <c r="AC223">
        <v>56</v>
      </c>
      <c r="AD223">
        <v>53</v>
      </c>
      <c r="AE223">
        <v>17</v>
      </c>
    </row>
    <row r="224" spans="12:31">
      <c r="L224">
        <v>50</v>
      </c>
      <c r="M224">
        <v>30</v>
      </c>
      <c r="N224">
        <v>8</v>
      </c>
      <c r="O224">
        <v>81</v>
      </c>
      <c r="P224">
        <v>33</v>
      </c>
      <c r="Q224">
        <v>75</v>
      </c>
      <c r="R224">
        <v>76</v>
      </c>
      <c r="S224">
        <v>68</v>
      </c>
      <c r="T224">
        <v>2</v>
      </c>
      <c r="U224">
        <v>39</v>
      </c>
      <c r="V224">
        <v>38</v>
      </c>
      <c r="W224">
        <v>25</v>
      </c>
      <c r="X224">
        <v>64</v>
      </c>
      <c r="Y224">
        <v>36</v>
      </c>
      <c r="Z224">
        <v>1</v>
      </c>
      <c r="AA224">
        <v>18</v>
      </c>
      <c r="AB224">
        <v>78</v>
      </c>
      <c r="AC224">
        <v>31</v>
      </c>
      <c r="AD224">
        <v>90</v>
      </c>
      <c r="AE224">
        <v>51</v>
      </c>
    </row>
    <row r="225" spans="12:31">
      <c r="L225">
        <v>71</v>
      </c>
      <c r="M225">
        <v>63</v>
      </c>
      <c r="N225">
        <v>57</v>
      </c>
      <c r="O225">
        <v>70</v>
      </c>
      <c r="P225">
        <v>12</v>
      </c>
      <c r="Q225">
        <v>93</v>
      </c>
      <c r="R225">
        <v>83</v>
      </c>
      <c r="S225">
        <v>29</v>
      </c>
      <c r="T225">
        <v>96</v>
      </c>
      <c r="U225">
        <v>51</v>
      </c>
      <c r="V225">
        <v>85</v>
      </c>
      <c r="W225">
        <v>77</v>
      </c>
      <c r="X225">
        <v>22</v>
      </c>
      <c r="Y225">
        <v>5</v>
      </c>
      <c r="Z225">
        <v>57</v>
      </c>
      <c r="AA225">
        <v>15</v>
      </c>
      <c r="AB225">
        <v>39</v>
      </c>
      <c r="AC225">
        <v>90</v>
      </c>
      <c r="AD225">
        <v>19</v>
      </c>
      <c r="AE225">
        <v>14</v>
      </c>
    </row>
    <row r="226" spans="12:31">
      <c r="L226">
        <v>33</v>
      </c>
      <c r="M226">
        <v>54</v>
      </c>
      <c r="N226">
        <v>72</v>
      </c>
      <c r="O226">
        <v>49</v>
      </c>
      <c r="P226">
        <v>3</v>
      </c>
      <c r="Q226">
        <v>68</v>
      </c>
      <c r="R226">
        <v>38</v>
      </c>
      <c r="S226">
        <v>97</v>
      </c>
      <c r="T226">
        <v>81</v>
      </c>
      <c r="U226">
        <v>6</v>
      </c>
      <c r="V226">
        <v>37</v>
      </c>
      <c r="W226">
        <v>35</v>
      </c>
      <c r="X226">
        <v>11</v>
      </c>
      <c r="Y226">
        <v>65</v>
      </c>
      <c r="Z226">
        <v>31</v>
      </c>
      <c r="AA226">
        <v>14</v>
      </c>
      <c r="AB226">
        <v>52</v>
      </c>
      <c r="AC226">
        <v>19</v>
      </c>
      <c r="AD226">
        <v>42</v>
      </c>
      <c r="AE226">
        <v>12</v>
      </c>
    </row>
    <row r="227" spans="12:31">
      <c r="L227">
        <v>68</v>
      </c>
      <c r="M227">
        <v>32</v>
      </c>
      <c r="N227">
        <v>91</v>
      </c>
      <c r="O227">
        <v>5</v>
      </c>
      <c r="P227">
        <v>34</v>
      </c>
      <c r="Q227">
        <v>66</v>
      </c>
      <c r="R227">
        <v>31</v>
      </c>
      <c r="S227">
        <v>25</v>
      </c>
      <c r="T227">
        <v>69</v>
      </c>
      <c r="U227">
        <v>89</v>
      </c>
      <c r="V227">
        <v>35</v>
      </c>
      <c r="W227">
        <v>56</v>
      </c>
      <c r="X227">
        <v>39</v>
      </c>
      <c r="Y227">
        <v>15</v>
      </c>
      <c r="Z227">
        <v>59</v>
      </c>
      <c r="AA227">
        <v>88</v>
      </c>
      <c r="AB227">
        <v>100</v>
      </c>
      <c r="AC227">
        <v>9</v>
      </c>
      <c r="AD227">
        <v>38</v>
      </c>
      <c r="AE227">
        <v>72</v>
      </c>
    </row>
    <row r="228" spans="12:31">
      <c r="L228">
        <v>80</v>
      </c>
      <c r="M228">
        <v>89</v>
      </c>
      <c r="N228">
        <v>86</v>
      </c>
      <c r="O228">
        <v>36</v>
      </c>
      <c r="P228">
        <v>50</v>
      </c>
      <c r="Q228">
        <v>78</v>
      </c>
      <c r="R228">
        <v>81</v>
      </c>
      <c r="S228">
        <v>78</v>
      </c>
      <c r="T228">
        <v>8</v>
      </c>
      <c r="U228">
        <v>4</v>
      </c>
      <c r="V228">
        <v>51</v>
      </c>
      <c r="W228">
        <v>20</v>
      </c>
      <c r="X228">
        <v>88</v>
      </c>
      <c r="Y228">
        <v>51</v>
      </c>
      <c r="Z228">
        <v>91</v>
      </c>
      <c r="AA228">
        <v>14</v>
      </c>
      <c r="AB228">
        <v>81</v>
      </c>
      <c r="AC228">
        <v>34</v>
      </c>
      <c r="AD228">
        <v>27</v>
      </c>
      <c r="AE228">
        <v>21</v>
      </c>
    </row>
    <row r="229" spans="12:31">
      <c r="L229">
        <v>82</v>
      </c>
      <c r="M229">
        <v>22</v>
      </c>
      <c r="N229">
        <v>53</v>
      </c>
      <c r="O229">
        <v>19</v>
      </c>
      <c r="P229">
        <v>14</v>
      </c>
      <c r="Q229">
        <v>39</v>
      </c>
      <c r="R229">
        <v>86</v>
      </c>
      <c r="S229">
        <v>50</v>
      </c>
      <c r="T229">
        <v>13</v>
      </c>
      <c r="U229">
        <v>62</v>
      </c>
      <c r="V229">
        <v>91</v>
      </c>
      <c r="W229">
        <v>8</v>
      </c>
      <c r="X229">
        <v>63</v>
      </c>
      <c r="Y229">
        <v>47</v>
      </c>
      <c r="Z229">
        <v>72</v>
      </c>
      <c r="AA229">
        <v>79</v>
      </c>
      <c r="AB229">
        <v>86</v>
      </c>
      <c r="AC229">
        <v>48</v>
      </c>
      <c r="AD229">
        <v>37</v>
      </c>
      <c r="AE229">
        <v>83</v>
      </c>
    </row>
    <row r="230" spans="12:31">
      <c r="L230">
        <v>70</v>
      </c>
      <c r="M230">
        <v>43</v>
      </c>
      <c r="N230">
        <v>74</v>
      </c>
      <c r="O230">
        <v>72</v>
      </c>
      <c r="P230">
        <v>45</v>
      </c>
      <c r="Q230">
        <v>41</v>
      </c>
      <c r="R230">
        <v>13</v>
      </c>
      <c r="S230">
        <v>42</v>
      </c>
      <c r="T230">
        <v>87</v>
      </c>
      <c r="U230">
        <v>34</v>
      </c>
      <c r="V230">
        <v>42</v>
      </c>
      <c r="W230">
        <v>99</v>
      </c>
      <c r="X230">
        <v>84</v>
      </c>
      <c r="Y230">
        <v>81</v>
      </c>
      <c r="Z230">
        <v>23</v>
      </c>
      <c r="AA230">
        <v>29</v>
      </c>
      <c r="AB230">
        <v>16</v>
      </c>
      <c r="AC230">
        <v>2</v>
      </c>
      <c r="AD230">
        <v>96</v>
      </c>
      <c r="AE230">
        <v>28</v>
      </c>
    </row>
    <row r="231" spans="12:31">
      <c r="L231">
        <v>95</v>
      </c>
      <c r="M231">
        <v>33</v>
      </c>
      <c r="N231">
        <v>7</v>
      </c>
      <c r="O231">
        <v>76</v>
      </c>
      <c r="P231">
        <v>39</v>
      </c>
      <c r="Q231">
        <v>88</v>
      </c>
      <c r="R231">
        <v>55</v>
      </c>
      <c r="S231">
        <v>64</v>
      </c>
      <c r="T231">
        <v>16</v>
      </c>
      <c r="U231">
        <v>37</v>
      </c>
      <c r="V231">
        <v>35</v>
      </c>
      <c r="W231">
        <v>31</v>
      </c>
      <c r="X231">
        <v>4</v>
      </c>
      <c r="Y231">
        <v>32</v>
      </c>
      <c r="Z231">
        <v>63</v>
      </c>
      <c r="AA231">
        <v>94</v>
      </c>
      <c r="AB231">
        <v>50</v>
      </c>
      <c r="AC231">
        <v>10</v>
      </c>
      <c r="AD231">
        <v>95</v>
      </c>
      <c r="AE231">
        <v>74</v>
      </c>
    </row>
    <row r="232" spans="12:31">
      <c r="L232">
        <v>24</v>
      </c>
      <c r="M232">
        <v>70</v>
      </c>
      <c r="N232">
        <v>27</v>
      </c>
      <c r="O232">
        <v>78</v>
      </c>
      <c r="P232">
        <v>78</v>
      </c>
      <c r="Q232">
        <v>36</v>
      </c>
      <c r="R232">
        <v>85</v>
      </c>
      <c r="S232">
        <v>79</v>
      </c>
      <c r="T232">
        <v>50</v>
      </c>
      <c r="U232">
        <v>15</v>
      </c>
      <c r="V232">
        <v>27</v>
      </c>
      <c r="W232">
        <v>71</v>
      </c>
      <c r="X232">
        <v>66</v>
      </c>
      <c r="Y232">
        <v>93</v>
      </c>
      <c r="Z232">
        <v>74</v>
      </c>
      <c r="AA232">
        <v>40</v>
      </c>
      <c r="AB232">
        <v>99</v>
      </c>
      <c r="AC232">
        <v>13</v>
      </c>
      <c r="AD232">
        <v>81</v>
      </c>
      <c r="AE232">
        <v>49</v>
      </c>
    </row>
    <row r="233" spans="12:31">
      <c r="L233">
        <v>1</v>
      </c>
      <c r="M233">
        <v>42</v>
      </c>
      <c r="N233">
        <v>24</v>
      </c>
      <c r="O233">
        <v>11</v>
      </c>
      <c r="P233">
        <v>41</v>
      </c>
      <c r="Q233">
        <v>78</v>
      </c>
      <c r="R233">
        <v>58</v>
      </c>
      <c r="S233">
        <v>7</v>
      </c>
      <c r="T233">
        <v>51</v>
      </c>
      <c r="U233">
        <v>27</v>
      </c>
      <c r="V233">
        <v>59</v>
      </c>
      <c r="W233">
        <v>88</v>
      </c>
      <c r="X233">
        <v>8</v>
      </c>
      <c r="Y233">
        <v>78</v>
      </c>
      <c r="Z233">
        <v>17</v>
      </c>
      <c r="AA233">
        <v>63</v>
      </c>
      <c r="AB233">
        <v>6</v>
      </c>
      <c r="AC233">
        <v>20</v>
      </c>
      <c r="AD233">
        <v>69</v>
      </c>
      <c r="AE233">
        <v>68</v>
      </c>
    </row>
    <row r="234" spans="12:31">
      <c r="L234">
        <v>91</v>
      </c>
      <c r="M234">
        <v>26</v>
      </c>
      <c r="N234">
        <v>84</v>
      </c>
      <c r="O234">
        <v>65</v>
      </c>
      <c r="P234">
        <v>71</v>
      </c>
      <c r="Q234">
        <v>15</v>
      </c>
      <c r="R234">
        <v>32</v>
      </c>
      <c r="S234">
        <v>95</v>
      </c>
      <c r="T234">
        <v>79</v>
      </c>
      <c r="U234">
        <v>31</v>
      </c>
      <c r="V234">
        <v>75</v>
      </c>
      <c r="W234">
        <v>46</v>
      </c>
      <c r="X234">
        <v>39</v>
      </c>
      <c r="Y234">
        <v>87</v>
      </c>
      <c r="Z234">
        <v>34</v>
      </c>
      <c r="AA234">
        <v>73</v>
      </c>
      <c r="AB234">
        <v>95</v>
      </c>
      <c r="AC234">
        <v>48</v>
      </c>
      <c r="AD234">
        <v>44</v>
      </c>
      <c r="AE234">
        <v>54</v>
      </c>
    </row>
    <row r="235" spans="12:31">
      <c r="L235">
        <v>100</v>
      </c>
      <c r="M235">
        <v>79</v>
      </c>
      <c r="N235">
        <v>78</v>
      </c>
      <c r="O235">
        <v>99</v>
      </c>
      <c r="P235">
        <v>41</v>
      </c>
      <c r="Q235">
        <v>89</v>
      </c>
      <c r="R235">
        <v>12</v>
      </c>
      <c r="S235">
        <v>77</v>
      </c>
      <c r="T235">
        <v>90</v>
      </c>
      <c r="U235">
        <v>48</v>
      </c>
      <c r="V235">
        <v>41</v>
      </c>
      <c r="W235">
        <v>19</v>
      </c>
      <c r="X235">
        <v>5</v>
      </c>
      <c r="Y235">
        <v>95</v>
      </c>
      <c r="Z235">
        <v>71</v>
      </c>
      <c r="AA235">
        <v>17</v>
      </c>
      <c r="AB235">
        <v>1</v>
      </c>
      <c r="AC235">
        <v>90</v>
      </c>
      <c r="AD235">
        <v>40</v>
      </c>
      <c r="AE235">
        <v>22</v>
      </c>
    </row>
    <row r="236" spans="12:31">
      <c r="L236">
        <v>58</v>
      </c>
      <c r="M236">
        <v>12</v>
      </c>
      <c r="N236">
        <v>65</v>
      </c>
      <c r="O236">
        <v>57</v>
      </c>
      <c r="P236">
        <v>60</v>
      </c>
      <c r="Q236">
        <v>52</v>
      </c>
      <c r="R236">
        <v>37</v>
      </c>
      <c r="S236">
        <v>25</v>
      </c>
      <c r="T236">
        <v>71</v>
      </c>
      <c r="U236">
        <v>26</v>
      </c>
      <c r="V236">
        <v>11</v>
      </c>
      <c r="W236">
        <v>31</v>
      </c>
      <c r="X236">
        <v>70</v>
      </c>
      <c r="Y236">
        <v>14</v>
      </c>
      <c r="Z236">
        <v>88</v>
      </c>
      <c r="AA236">
        <v>34</v>
      </c>
      <c r="AB236">
        <v>26</v>
      </c>
      <c r="AC236">
        <v>41</v>
      </c>
      <c r="AD236">
        <v>73</v>
      </c>
      <c r="AE236">
        <v>23</v>
      </c>
    </row>
    <row r="237" spans="12:31">
      <c r="L237">
        <v>45</v>
      </c>
      <c r="M237">
        <v>98</v>
      </c>
      <c r="N237">
        <v>2</v>
      </c>
      <c r="O237">
        <v>43</v>
      </c>
      <c r="P237">
        <v>82</v>
      </c>
      <c r="Q237">
        <v>3</v>
      </c>
      <c r="R237">
        <v>26</v>
      </c>
      <c r="S237">
        <v>52</v>
      </c>
      <c r="T237">
        <v>86</v>
      </c>
      <c r="U237">
        <v>28</v>
      </c>
      <c r="V237">
        <v>100</v>
      </c>
      <c r="W237">
        <v>2</v>
      </c>
      <c r="X237">
        <v>10</v>
      </c>
      <c r="Y237">
        <v>75</v>
      </c>
      <c r="Z237">
        <v>78</v>
      </c>
      <c r="AA237">
        <v>3</v>
      </c>
      <c r="AB237">
        <v>73</v>
      </c>
      <c r="AC237">
        <v>5</v>
      </c>
      <c r="AD237">
        <v>25</v>
      </c>
      <c r="AE237">
        <v>37</v>
      </c>
    </row>
    <row r="238" spans="12:31">
      <c r="L238">
        <v>21</v>
      </c>
      <c r="M238">
        <v>50</v>
      </c>
      <c r="N238">
        <v>29</v>
      </c>
      <c r="O238">
        <v>23</v>
      </c>
      <c r="P238">
        <v>18</v>
      </c>
      <c r="Q238">
        <v>59</v>
      </c>
      <c r="R238">
        <v>79</v>
      </c>
      <c r="S238">
        <v>48</v>
      </c>
      <c r="T238">
        <v>63</v>
      </c>
      <c r="U238">
        <v>97</v>
      </c>
      <c r="V238">
        <v>17</v>
      </c>
      <c r="W238">
        <v>61</v>
      </c>
      <c r="X238">
        <v>39</v>
      </c>
      <c r="Y238">
        <v>85</v>
      </c>
      <c r="Z238">
        <v>83</v>
      </c>
      <c r="AA238">
        <v>56</v>
      </c>
      <c r="AB238">
        <v>27</v>
      </c>
      <c r="AC238">
        <v>95</v>
      </c>
      <c r="AD238">
        <v>58</v>
      </c>
      <c r="AE238">
        <v>16</v>
      </c>
    </row>
    <row r="239" spans="12:31">
      <c r="L239">
        <v>53</v>
      </c>
      <c r="M239">
        <v>25</v>
      </c>
      <c r="N239">
        <v>43</v>
      </c>
      <c r="O239">
        <v>25</v>
      </c>
      <c r="P239">
        <v>98</v>
      </c>
      <c r="Q239">
        <v>79</v>
      </c>
      <c r="R239">
        <v>6</v>
      </c>
      <c r="S239">
        <v>30</v>
      </c>
      <c r="T239">
        <v>89</v>
      </c>
      <c r="U239">
        <v>48</v>
      </c>
      <c r="V239">
        <v>13</v>
      </c>
      <c r="W239">
        <v>79</v>
      </c>
      <c r="X239">
        <v>80</v>
      </c>
      <c r="Y239">
        <v>1</v>
      </c>
      <c r="Z239">
        <v>15</v>
      </c>
      <c r="AA239">
        <v>35</v>
      </c>
      <c r="AB239">
        <v>94</v>
      </c>
      <c r="AC239">
        <v>85</v>
      </c>
      <c r="AD239">
        <v>44</v>
      </c>
      <c r="AE239">
        <v>59</v>
      </c>
    </row>
    <row r="240" spans="12:31">
      <c r="L240">
        <v>5</v>
      </c>
      <c r="M240">
        <v>51</v>
      </c>
      <c r="N240">
        <v>1</v>
      </c>
      <c r="O240">
        <v>1</v>
      </c>
      <c r="P240">
        <v>36</v>
      </c>
      <c r="Q240">
        <v>34</v>
      </c>
      <c r="R240">
        <v>51</v>
      </c>
      <c r="S240">
        <v>17</v>
      </c>
      <c r="T240">
        <v>93</v>
      </c>
      <c r="U240">
        <v>73</v>
      </c>
      <c r="V240">
        <v>53</v>
      </c>
      <c r="W240">
        <v>95</v>
      </c>
      <c r="X240">
        <v>53</v>
      </c>
      <c r="Y240">
        <v>51</v>
      </c>
      <c r="Z240">
        <v>21</v>
      </c>
      <c r="AA240">
        <v>88</v>
      </c>
      <c r="AB240">
        <v>93</v>
      </c>
      <c r="AC240">
        <v>34</v>
      </c>
      <c r="AD240">
        <v>27</v>
      </c>
      <c r="AE240">
        <v>24</v>
      </c>
    </row>
    <row r="241" spans="12:31">
      <c r="L241">
        <v>35</v>
      </c>
      <c r="M241">
        <v>83</v>
      </c>
      <c r="N241">
        <v>10</v>
      </c>
      <c r="O241">
        <v>62</v>
      </c>
      <c r="P241">
        <v>46</v>
      </c>
      <c r="Q241">
        <v>46</v>
      </c>
      <c r="R241">
        <v>82</v>
      </c>
      <c r="S241">
        <v>47</v>
      </c>
      <c r="T241">
        <v>97</v>
      </c>
      <c r="U241">
        <v>46</v>
      </c>
      <c r="V241">
        <v>92</v>
      </c>
      <c r="W241">
        <v>22</v>
      </c>
      <c r="X241">
        <v>63</v>
      </c>
      <c r="Y241">
        <v>28</v>
      </c>
      <c r="Z241">
        <v>60</v>
      </c>
      <c r="AA241">
        <v>26</v>
      </c>
      <c r="AB241">
        <v>91</v>
      </c>
      <c r="AC241">
        <v>1</v>
      </c>
      <c r="AD241">
        <v>48</v>
      </c>
      <c r="AE241">
        <v>62</v>
      </c>
    </row>
    <row r="242" spans="12:31">
      <c r="L242">
        <v>53</v>
      </c>
      <c r="M242">
        <v>25</v>
      </c>
      <c r="N242">
        <v>29</v>
      </c>
      <c r="O242">
        <v>1</v>
      </c>
      <c r="P242">
        <v>97</v>
      </c>
      <c r="Q242">
        <v>7</v>
      </c>
      <c r="R242">
        <v>45</v>
      </c>
      <c r="S242">
        <v>16</v>
      </c>
      <c r="T242">
        <v>62</v>
      </c>
      <c r="U242">
        <v>83</v>
      </c>
      <c r="V242">
        <v>26</v>
      </c>
      <c r="W242">
        <v>37</v>
      </c>
      <c r="X242">
        <v>36</v>
      </c>
      <c r="Y242">
        <v>79</v>
      </c>
      <c r="Z242">
        <v>93</v>
      </c>
      <c r="AA242">
        <v>56</v>
      </c>
      <c r="AB242">
        <v>75</v>
      </c>
      <c r="AC242">
        <v>94</v>
      </c>
      <c r="AD242">
        <v>87</v>
      </c>
      <c r="AE242">
        <v>58</v>
      </c>
    </row>
    <row r="243" spans="12:31">
      <c r="L243">
        <v>51</v>
      </c>
      <c r="M243">
        <v>24</v>
      </c>
      <c r="N243">
        <v>71</v>
      </c>
      <c r="O243">
        <v>78</v>
      </c>
      <c r="P243">
        <v>75</v>
      </c>
      <c r="Q243">
        <v>40</v>
      </c>
      <c r="R243">
        <v>97</v>
      </c>
      <c r="S243">
        <v>97</v>
      </c>
      <c r="T243">
        <v>69</v>
      </c>
      <c r="U243">
        <v>39</v>
      </c>
      <c r="V243">
        <v>89</v>
      </c>
      <c r="W243">
        <v>5</v>
      </c>
      <c r="X243">
        <v>79</v>
      </c>
      <c r="Y243">
        <v>8</v>
      </c>
      <c r="Z243">
        <v>35</v>
      </c>
      <c r="AA243">
        <v>38</v>
      </c>
      <c r="AB243">
        <v>75</v>
      </c>
      <c r="AC243">
        <v>6</v>
      </c>
      <c r="AD243">
        <v>94</v>
      </c>
      <c r="AE243">
        <v>63</v>
      </c>
    </row>
    <row r="244" spans="12:31">
      <c r="L244">
        <v>35</v>
      </c>
      <c r="M244">
        <v>4</v>
      </c>
      <c r="N244">
        <v>69</v>
      </c>
      <c r="O244">
        <v>90</v>
      </c>
      <c r="P244">
        <v>27</v>
      </c>
      <c r="Q244">
        <v>70</v>
      </c>
      <c r="R244">
        <v>16</v>
      </c>
      <c r="S244">
        <v>15</v>
      </c>
      <c r="T244">
        <v>56</v>
      </c>
      <c r="U244">
        <v>96</v>
      </c>
      <c r="V244">
        <v>48</v>
      </c>
      <c r="W244">
        <v>1</v>
      </c>
      <c r="X244">
        <v>24</v>
      </c>
      <c r="Y244">
        <v>33</v>
      </c>
      <c r="Z244">
        <v>27</v>
      </c>
      <c r="AA244">
        <v>52</v>
      </c>
      <c r="AB244">
        <v>25</v>
      </c>
      <c r="AC244">
        <v>19</v>
      </c>
      <c r="AD244">
        <v>13</v>
      </c>
      <c r="AE244">
        <v>79</v>
      </c>
    </row>
    <row r="245" spans="12:31">
      <c r="L245">
        <v>22</v>
      </c>
      <c r="M245">
        <v>80</v>
      </c>
      <c r="N245">
        <v>64</v>
      </c>
      <c r="O245">
        <v>22</v>
      </c>
      <c r="P245">
        <v>36</v>
      </c>
      <c r="Q245">
        <v>66</v>
      </c>
      <c r="R245">
        <v>3</v>
      </c>
      <c r="S245">
        <v>14</v>
      </c>
      <c r="T245">
        <v>81</v>
      </c>
      <c r="U245">
        <v>69</v>
      </c>
      <c r="V245">
        <v>35</v>
      </c>
      <c r="W245">
        <v>5</v>
      </c>
      <c r="X245">
        <v>9</v>
      </c>
      <c r="Y245">
        <v>64</v>
      </c>
      <c r="Z245">
        <v>2</v>
      </c>
      <c r="AA245">
        <v>45</v>
      </c>
      <c r="AB245">
        <v>80</v>
      </c>
      <c r="AC245">
        <v>64</v>
      </c>
      <c r="AD245">
        <v>47</v>
      </c>
      <c r="AE245">
        <v>74</v>
      </c>
    </row>
    <row r="246" spans="12:31">
      <c r="L246">
        <v>4</v>
      </c>
      <c r="M246">
        <v>54</v>
      </c>
      <c r="N246">
        <v>13</v>
      </c>
      <c r="O246">
        <v>100</v>
      </c>
      <c r="P246">
        <v>97</v>
      </c>
      <c r="Q246">
        <v>23</v>
      </c>
      <c r="R246">
        <v>71</v>
      </c>
      <c r="S246">
        <v>46</v>
      </c>
      <c r="T246">
        <v>63</v>
      </c>
      <c r="U246">
        <v>52</v>
      </c>
      <c r="V246">
        <v>11</v>
      </c>
      <c r="W246">
        <v>60</v>
      </c>
      <c r="X246">
        <v>47</v>
      </c>
      <c r="Y246">
        <v>59</v>
      </c>
      <c r="Z246">
        <v>76</v>
      </c>
      <c r="AA246">
        <v>77</v>
      </c>
      <c r="AB246">
        <v>10</v>
      </c>
      <c r="AC246">
        <v>81</v>
      </c>
      <c r="AD246">
        <v>3</v>
      </c>
      <c r="AE246">
        <v>22</v>
      </c>
    </row>
    <row r="247" spans="12:31">
      <c r="L247">
        <v>8</v>
      </c>
      <c r="M247">
        <v>88</v>
      </c>
      <c r="N247">
        <v>74</v>
      </c>
      <c r="O247">
        <v>93</v>
      </c>
      <c r="P247">
        <v>53</v>
      </c>
      <c r="Q247">
        <v>84</v>
      </c>
      <c r="R247">
        <v>2</v>
      </c>
      <c r="S247">
        <v>55</v>
      </c>
      <c r="T247">
        <v>10</v>
      </c>
      <c r="U247">
        <v>2</v>
      </c>
      <c r="V247">
        <v>22</v>
      </c>
      <c r="W247">
        <v>35</v>
      </c>
      <c r="X247">
        <v>39</v>
      </c>
      <c r="Y247">
        <v>48</v>
      </c>
      <c r="Z247">
        <v>4</v>
      </c>
      <c r="AA247">
        <v>93</v>
      </c>
      <c r="AB247">
        <v>9</v>
      </c>
      <c r="AC247">
        <v>84</v>
      </c>
      <c r="AD247">
        <v>74</v>
      </c>
      <c r="AE247">
        <v>63</v>
      </c>
    </row>
    <row r="248" spans="12:31">
      <c r="L248">
        <v>75</v>
      </c>
      <c r="M248">
        <v>28</v>
      </c>
      <c r="N248">
        <v>66</v>
      </c>
      <c r="O248">
        <v>58</v>
      </c>
      <c r="P248">
        <v>48</v>
      </c>
      <c r="Q248">
        <v>87</v>
      </c>
      <c r="R248">
        <v>30</v>
      </c>
      <c r="S248">
        <v>12</v>
      </c>
      <c r="T248">
        <v>83</v>
      </c>
      <c r="U248">
        <v>27</v>
      </c>
      <c r="V248">
        <v>91</v>
      </c>
      <c r="W248">
        <v>53</v>
      </c>
      <c r="X248">
        <v>26</v>
      </c>
      <c r="Y248">
        <v>36</v>
      </c>
      <c r="Z248">
        <v>10</v>
      </c>
      <c r="AA248">
        <v>46</v>
      </c>
      <c r="AB248">
        <v>67</v>
      </c>
      <c r="AC248">
        <v>80</v>
      </c>
      <c r="AD248">
        <v>84</v>
      </c>
      <c r="AE248">
        <v>42</v>
      </c>
    </row>
    <row r="249" spans="12:31">
      <c r="L249">
        <v>5</v>
      </c>
      <c r="M249">
        <v>35</v>
      </c>
      <c r="N249">
        <v>40</v>
      </c>
      <c r="O249">
        <v>86</v>
      </c>
      <c r="P249">
        <v>85</v>
      </c>
      <c r="Q249">
        <v>56</v>
      </c>
      <c r="R249">
        <v>79</v>
      </c>
      <c r="S249">
        <v>20</v>
      </c>
      <c r="T249">
        <v>7</v>
      </c>
      <c r="U249">
        <v>86</v>
      </c>
      <c r="V249">
        <v>34</v>
      </c>
      <c r="W249">
        <v>2</v>
      </c>
      <c r="X249">
        <v>63</v>
      </c>
      <c r="Y249">
        <v>86</v>
      </c>
      <c r="Z249">
        <v>81</v>
      </c>
      <c r="AA249">
        <v>17</v>
      </c>
      <c r="AB249">
        <v>8</v>
      </c>
      <c r="AC249">
        <v>33</v>
      </c>
      <c r="AD249">
        <v>79</v>
      </c>
      <c r="AE249">
        <v>31</v>
      </c>
    </row>
    <row r="250" spans="12:31">
      <c r="L250">
        <v>13</v>
      </c>
      <c r="M250">
        <v>5</v>
      </c>
      <c r="N250">
        <v>86</v>
      </c>
      <c r="O250">
        <v>97</v>
      </c>
      <c r="P250">
        <v>42</v>
      </c>
      <c r="Q250">
        <v>43</v>
      </c>
      <c r="R250">
        <v>21</v>
      </c>
      <c r="S250">
        <v>71</v>
      </c>
      <c r="T250">
        <v>86</v>
      </c>
      <c r="U250">
        <v>70</v>
      </c>
      <c r="V250">
        <v>58</v>
      </c>
      <c r="W250">
        <v>29</v>
      </c>
      <c r="X250">
        <v>73</v>
      </c>
      <c r="Y250">
        <v>6</v>
      </c>
      <c r="Z250">
        <v>5</v>
      </c>
      <c r="AA250">
        <v>10</v>
      </c>
      <c r="AB250">
        <v>92</v>
      </c>
      <c r="AC250">
        <v>65</v>
      </c>
      <c r="AD250">
        <v>39</v>
      </c>
      <c r="AE250">
        <v>20</v>
      </c>
    </row>
    <row r="251" spans="12:31">
      <c r="L251">
        <v>31</v>
      </c>
      <c r="M251">
        <v>64</v>
      </c>
      <c r="N251">
        <v>50</v>
      </c>
      <c r="O251">
        <v>32</v>
      </c>
      <c r="P251">
        <v>28</v>
      </c>
      <c r="Q251">
        <v>86</v>
      </c>
      <c r="R251">
        <v>46</v>
      </c>
      <c r="S251">
        <v>98</v>
      </c>
      <c r="T251">
        <v>2</v>
      </c>
      <c r="U251">
        <v>36</v>
      </c>
      <c r="V251">
        <v>54</v>
      </c>
      <c r="W251">
        <v>95</v>
      </c>
      <c r="X251">
        <v>100</v>
      </c>
      <c r="Y251">
        <v>81</v>
      </c>
      <c r="Z251">
        <v>98</v>
      </c>
      <c r="AA251">
        <v>51</v>
      </c>
      <c r="AB251">
        <v>36</v>
      </c>
      <c r="AC251">
        <v>17</v>
      </c>
      <c r="AD251">
        <v>77</v>
      </c>
      <c r="AE251">
        <v>22</v>
      </c>
    </row>
    <row r="252" spans="12:31">
      <c r="L252">
        <v>98</v>
      </c>
      <c r="M252">
        <v>67</v>
      </c>
      <c r="N252">
        <v>43</v>
      </c>
      <c r="O252">
        <v>64</v>
      </c>
      <c r="P252">
        <v>41</v>
      </c>
      <c r="Q252">
        <v>72</v>
      </c>
      <c r="R252">
        <v>95</v>
      </c>
      <c r="S252">
        <v>83</v>
      </c>
      <c r="T252">
        <v>92</v>
      </c>
      <c r="U252">
        <v>44</v>
      </c>
      <c r="V252">
        <v>61</v>
      </c>
      <c r="W252">
        <v>62</v>
      </c>
      <c r="X252">
        <v>3</v>
      </c>
      <c r="Y252">
        <v>12</v>
      </c>
      <c r="Z252">
        <v>77</v>
      </c>
      <c r="AA252">
        <v>12</v>
      </c>
      <c r="AB252">
        <v>62</v>
      </c>
      <c r="AC252">
        <v>23</v>
      </c>
      <c r="AD252">
        <v>90</v>
      </c>
      <c r="AE252">
        <v>83</v>
      </c>
    </row>
    <row r="253" spans="12:31">
      <c r="L253">
        <v>6</v>
      </c>
      <c r="M253">
        <v>64</v>
      </c>
      <c r="N253">
        <v>79</v>
      </c>
      <c r="O253">
        <v>7</v>
      </c>
      <c r="P253">
        <v>7</v>
      </c>
      <c r="Q253">
        <v>94</v>
      </c>
      <c r="R253">
        <v>92</v>
      </c>
      <c r="S253">
        <v>40</v>
      </c>
      <c r="T253">
        <v>25</v>
      </c>
      <c r="U253">
        <v>88</v>
      </c>
      <c r="V253">
        <v>51</v>
      </c>
      <c r="W253">
        <v>22</v>
      </c>
      <c r="X253">
        <v>59</v>
      </c>
      <c r="Y253">
        <v>50</v>
      </c>
      <c r="Z253">
        <v>50</v>
      </c>
      <c r="AA253">
        <v>36</v>
      </c>
      <c r="AB253">
        <v>14</v>
      </c>
      <c r="AC253">
        <v>35</v>
      </c>
      <c r="AD253">
        <v>52</v>
      </c>
      <c r="AE253">
        <v>34</v>
      </c>
    </row>
    <row r="254" spans="12:31">
      <c r="L254">
        <v>97</v>
      </c>
      <c r="M254">
        <v>55</v>
      </c>
      <c r="N254">
        <v>34</v>
      </c>
      <c r="O254">
        <v>5</v>
      </c>
      <c r="P254">
        <v>19</v>
      </c>
      <c r="Q254">
        <v>89</v>
      </c>
      <c r="R254">
        <v>58</v>
      </c>
      <c r="S254">
        <v>38</v>
      </c>
      <c r="T254">
        <v>82</v>
      </c>
      <c r="U254">
        <v>66</v>
      </c>
      <c r="V254">
        <v>35</v>
      </c>
      <c r="W254">
        <v>48</v>
      </c>
      <c r="X254">
        <v>59</v>
      </c>
      <c r="Y254">
        <v>87</v>
      </c>
      <c r="Z254">
        <v>55</v>
      </c>
      <c r="AA254">
        <v>93</v>
      </c>
      <c r="AB254">
        <v>88</v>
      </c>
      <c r="AC254">
        <v>7</v>
      </c>
      <c r="AD254">
        <v>82</v>
      </c>
      <c r="AE254">
        <v>96</v>
      </c>
    </row>
    <row r="255" spans="12:31">
      <c r="L255">
        <v>67</v>
      </c>
      <c r="M255">
        <v>43</v>
      </c>
      <c r="N255">
        <v>50</v>
      </c>
      <c r="O255">
        <v>69</v>
      </c>
      <c r="P255">
        <v>37</v>
      </c>
      <c r="Q255">
        <v>11</v>
      </c>
      <c r="R255">
        <v>16</v>
      </c>
      <c r="S255">
        <v>79</v>
      </c>
      <c r="T255">
        <v>92</v>
      </c>
      <c r="U255">
        <v>17</v>
      </c>
      <c r="V255">
        <v>18</v>
      </c>
      <c r="W255">
        <v>56</v>
      </c>
      <c r="X255">
        <v>13</v>
      </c>
      <c r="Y255">
        <v>51</v>
      </c>
      <c r="Z255">
        <v>45</v>
      </c>
      <c r="AA255">
        <v>14</v>
      </c>
      <c r="AB255">
        <v>71</v>
      </c>
      <c r="AC255">
        <v>53</v>
      </c>
      <c r="AD255">
        <v>31</v>
      </c>
      <c r="AE255">
        <v>89</v>
      </c>
    </row>
    <row r="256" spans="12:31">
      <c r="L256">
        <v>16</v>
      </c>
      <c r="M256">
        <v>79</v>
      </c>
      <c r="N256">
        <v>76</v>
      </c>
      <c r="O256">
        <v>21</v>
      </c>
      <c r="P256">
        <v>85</v>
      </c>
      <c r="Q256">
        <v>12</v>
      </c>
      <c r="R256">
        <v>67</v>
      </c>
      <c r="S256">
        <v>18</v>
      </c>
      <c r="T256">
        <v>32</v>
      </c>
      <c r="U256">
        <v>68</v>
      </c>
      <c r="V256">
        <v>90</v>
      </c>
      <c r="W256">
        <v>19</v>
      </c>
      <c r="X256">
        <v>28</v>
      </c>
      <c r="Y256">
        <v>49</v>
      </c>
      <c r="Z256">
        <v>60</v>
      </c>
      <c r="AA256">
        <v>12</v>
      </c>
      <c r="AB256">
        <v>52</v>
      </c>
      <c r="AC256">
        <v>46</v>
      </c>
      <c r="AD256">
        <v>48</v>
      </c>
      <c r="AE256">
        <v>54</v>
      </c>
    </row>
    <row r="257" spans="1:31">
      <c r="L257">
        <v>49</v>
      </c>
      <c r="M257">
        <v>82</v>
      </c>
      <c r="N257">
        <v>70</v>
      </c>
      <c r="O257">
        <v>80</v>
      </c>
      <c r="P257">
        <v>13</v>
      </c>
      <c r="Q257">
        <v>44</v>
      </c>
      <c r="R257">
        <v>70</v>
      </c>
      <c r="S257">
        <v>57</v>
      </c>
      <c r="T257">
        <v>27</v>
      </c>
      <c r="U257">
        <v>70</v>
      </c>
      <c r="V257">
        <v>26</v>
      </c>
      <c r="W257">
        <v>14</v>
      </c>
      <c r="X257">
        <v>67</v>
      </c>
      <c r="Y257">
        <v>63</v>
      </c>
      <c r="Z257">
        <v>24</v>
      </c>
      <c r="AA257">
        <v>34</v>
      </c>
      <c r="AB257">
        <v>94</v>
      </c>
      <c r="AC257">
        <v>30</v>
      </c>
      <c r="AD257">
        <v>31</v>
      </c>
      <c r="AE257">
        <v>1</v>
      </c>
    </row>
    <row r="258" spans="1:31">
      <c r="L258">
        <v>6</v>
      </c>
      <c r="M258">
        <v>83</v>
      </c>
      <c r="N258">
        <v>5</v>
      </c>
      <c r="O258">
        <v>79</v>
      </c>
      <c r="P258">
        <v>15</v>
      </c>
      <c r="Q258">
        <v>91</v>
      </c>
      <c r="R258">
        <v>92</v>
      </c>
      <c r="S258">
        <v>29</v>
      </c>
      <c r="T258">
        <v>50</v>
      </c>
      <c r="U258">
        <v>79</v>
      </c>
      <c r="V258">
        <v>67</v>
      </c>
      <c r="W258">
        <v>74</v>
      </c>
      <c r="X258">
        <v>10</v>
      </c>
      <c r="Y258">
        <v>13</v>
      </c>
      <c r="Z258">
        <v>15</v>
      </c>
      <c r="AA258">
        <v>92</v>
      </c>
      <c r="AB258">
        <v>27</v>
      </c>
      <c r="AC258">
        <v>19</v>
      </c>
      <c r="AD258">
        <v>19</v>
      </c>
      <c r="AE258">
        <v>43</v>
      </c>
    </row>
    <row r="259" spans="1:31">
      <c r="L259">
        <v>81</v>
      </c>
      <c r="M259">
        <v>84</v>
      </c>
      <c r="N259">
        <v>67</v>
      </c>
      <c r="O259">
        <v>96</v>
      </c>
      <c r="P259">
        <v>65</v>
      </c>
      <c r="Q259">
        <v>88</v>
      </c>
      <c r="R259">
        <v>82</v>
      </c>
      <c r="S259">
        <v>98</v>
      </c>
      <c r="T259">
        <v>12</v>
      </c>
      <c r="U259">
        <v>30</v>
      </c>
      <c r="V259">
        <v>63</v>
      </c>
      <c r="W259">
        <v>87</v>
      </c>
      <c r="X259">
        <v>90</v>
      </c>
      <c r="Y259">
        <v>22</v>
      </c>
      <c r="Z259">
        <v>41</v>
      </c>
      <c r="AA259">
        <v>37</v>
      </c>
      <c r="AB259">
        <v>46</v>
      </c>
      <c r="AC259">
        <v>25</v>
      </c>
      <c r="AD259">
        <v>88</v>
      </c>
      <c r="AE259">
        <v>44</v>
      </c>
    </row>
    <row r="260" spans="1:31">
      <c r="L260">
        <v>55</v>
      </c>
      <c r="M260">
        <v>13</v>
      </c>
      <c r="N260">
        <v>37</v>
      </c>
      <c r="O260">
        <v>12</v>
      </c>
      <c r="P260">
        <v>100</v>
      </c>
      <c r="Q260">
        <v>57</v>
      </c>
      <c r="R260">
        <v>68</v>
      </c>
      <c r="S260">
        <v>80</v>
      </c>
      <c r="T260">
        <v>27</v>
      </c>
      <c r="U260">
        <v>71</v>
      </c>
      <c r="V260">
        <v>32</v>
      </c>
      <c r="W260">
        <v>38</v>
      </c>
      <c r="X260">
        <v>95</v>
      </c>
      <c r="Y260">
        <v>69</v>
      </c>
      <c r="Z260">
        <v>58</v>
      </c>
      <c r="AA260">
        <v>74</v>
      </c>
      <c r="AB260">
        <v>11</v>
      </c>
      <c r="AC260">
        <v>81</v>
      </c>
      <c r="AD260">
        <v>99</v>
      </c>
      <c r="AE260">
        <v>50</v>
      </c>
    </row>
    <row r="261" spans="1:31">
      <c r="L261">
        <v>79</v>
      </c>
      <c r="M261">
        <v>51</v>
      </c>
      <c r="N261">
        <v>75</v>
      </c>
      <c r="O261">
        <v>17</v>
      </c>
      <c r="P261">
        <v>89</v>
      </c>
      <c r="Q261">
        <v>44</v>
      </c>
      <c r="R261">
        <v>22</v>
      </c>
      <c r="S261">
        <v>34</v>
      </c>
      <c r="T261">
        <v>62</v>
      </c>
      <c r="U261">
        <v>95</v>
      </c>
      <c r="V261">
        <v>25</v>
      </c>
      <c r="W261">
        <v>66</v>
      </c>
      <c r="X261">
        <v>66</v>
      </c>
      <c r="Y261">
        <v>59</v>
      </c>
      <c r="Z261">
        <v>30</v>
      </c>
      <c r="AA261">
        <v>19</v>
      </c>
      <c r="AB261">
        <v>86</v>
      </c>
      <c r="AC261">
        <v>51</v>
      </c>
      <c r="AD261">
        <v>6</v>
      </c>
      <c r="AE261">
        <v>44</v>
      </c>
    </row>
    <row r="262" spans="1:31">
      <c r="L262">
        <v>7</v>
      </c>
      <c r="M262">
        <v>60</v>
      </c>
      <c r="N262">
        <v>8</v>
      </c>
      <c r="O262">
        <v>51</v>
      </c>
      <c r="P262">
        <v>74</v>
      </c>
      <c r="Q262">
        <v>41</v>
      </c>
      <c r="R262">
        <v>84</v>
      </c>
      <c r="S262">
        <v>1</v>
      </c>
      <c r="T262">
        <v>38</v>
      </c>
      <c r="U262">
        <v>82</v>
      </c>
      <c r="V262">
        <v>80</v>
      </c>
      <c r="W262">
        <v>95</v>
      </c>
      <c r="X262">
        <v>64</v>
      </c>
      <c r="Y262">
        <v>35</v>
      </c>
      <c r="Z262">
        <v>84</v>
      </c>
      <c r="AA262">
        <v>26</v>
      </c>
      <c r="AB262">
        <v>90</v>
      </c>
      <c r="AC262">
        <v>96</v>
      </c>
      <c r="AD262">
        <v>8</v>
      </c>
      <c r="AE262">
        <v>6</v>
      </c>
    </row>
    <row r="263" spans="1:31">
      <c r="L263">
        <v>97</v>
      </c>
      <c r="M263">
        <v>29</v>
      </c>
      <c r="N263">
        <v>35</v>
      </c>
      <c r="O263">
        <v>1</v>
      </c>
      <c r="P263">
        <v>37</v>
      </c>
      <c r="Q263">
        <v>65</v>
      </c>
      <c r="R263">
        <v>88</v>
      </c>
      <c r="S263">
        <v>99</v>
      </c>
      <c r="T263">
        <v>45</v>
      </c>
      <c r="U263">
        <v>100</v>
      </c>
      <c r="V263">
        <v>96</v>
      </c>
      <c r="W263">
        <v>58</v>
      </c>
      <c r="X263">
        <v>5</v>
      </c>
      <c r="Y263">
        <v>46</v>
      </c>
      <c r="Z263">
        <v>37</v>
      </c>
      <c r="AA263">
        <v>11</v>
      </c>
      <c r="AB263">
        <v>18</v>
      </c>
      <c r="AC263">
        <v>32</v>
      </c>
      <c r="AD263">
        <v>63</v>
      </c>
      <c r="AE263">
        <v>71</v>
      </c>
    </row>
    <row r="264" spans="1:31">
      <c r="L264">
        <v>68</v>
      </c>
      <c r="M264">
        <v>29</v>
      </c>
      <c r="N264">
        <v>86</v>
      </c>
      <c r="O264">
        <v>53</v>
      </c>
      <c r="P264">
        <v>36</v>
      </c>
      <c r="Q264">
        <v>26</v>
      </c>
      <c r="R264">
        <v>23</v>
      </c>
      <c r="S264">
        <v>83</v>
      </c>
      <c r="T264">
        <v>19</v>
      </c>
      <c r="U264">
        <v>63</v>
      </c>
      <c r="V264">
        <v>68</v>
      </c>
      <c r="W264">
        <v>88</v>
      </c>
      <c r="X264">
        <v>10</v>
      </c>
      <c r="Y264">
        <v>83</v>
      </c>
      <c r="Z264">
        <v>19</v>
      </c>
      <c r="AA264">
        <v>26</v>
      </c>
      <c r="AB264">
        <v>36</v>
      </c>
      <c r="AC264">
        <v>84</v>
      </c>
      <c r="AD264">
        <v>78</v>
      </c>
      <c r="AE264">
        <v>48</v>
      </c>
    </row>
    <row r="265" spans="1:31">
      <c r="L265">
        <v>26</v>
      </c>
      <c r="M265">
        <v>43</v>
      </c>
      <c r="N265">
        <v>93</v>
      </c>
      <c r="O265">
        <v>34</v>
      </c>
      <c r="P265">
        <v>93</v>
      </c>
      <c r="Q265">
        <v>35</v>
      </c>
      <c r="R265">
        <v>17</v>
      </c>
      <c r="S265">
        <v>6</v>
      </c>
      <c r="T265">
        <v>99</v>
      </c>
      <c r="U265">
        <v>55</v>
      </c>
      <c r="V265">
        <v>7</v>
      </c>
      <c r="W265">
        <v>42</v>
      </c>
      <c r="X265">
        <v>29</v>
      </c>
      <c r="Y265">
        <v>55</v>
      </c>
      <c r="Z265">
        <v>37</v>
      </c>
      <c r="AA265">
        <v>95</v>
      </c>
      <c r="AB265">
        <v>65</v>
      </c>
      <c r="AC265">
        <v>59</v>
      </c>
      <c r="AD265">
        <v>47</v>
      </c>
      <c r="AE265">
        <v>95</v>
      </c>
    </row>
    <row r="267" spans="1:31">
      <c r="A267" s="69"/>
    </row>
  </sheetData>
  <hyperlinks>
    <hyperlink ref="A1" location="'Table of contents'!A1" display="Return to table of contents"/>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codeName="Sheet14"/>
  <dimension ref="A1:AF98"/>
  <sheetViews>
    <sheetView showGridLines="0" showRowColHeaders="0" topLeftCell="A79" workbookViewId="0">
      <selection activeCell="A101" sqref="A101"/>
    </sheetView>
  </sheetViews>
  <sheetFormatPr defaultRowHeight="15"/>
  <sheetData>
    <row r="1" spans="1:14">
      <c r="A1" s="1" t="s">
        <v>38</v>
      </c>
      <c r="F1" s="99" t="s">
        <v>321</v>
      </c>
      <c r="G1" s="100"/>
      <c r="H1" s="100"/>
      <c r="I1" s="100"/>
      <c r="J1" s="100"/>
      <c r="K1" s="100"/>
      <c r="L1" s="100"/>
      <c r="M1" s="100"/>
      <c r="N1" s="101"/>
    </row>
    <row r="3" spans="1:14">
      <c r="L3">
        <v>9</v>
      </c>
      <c r="M3">
        <v>2</v>
      </c>
      <c r="N3">
        <v>10</v>
      </c>
    </row>
    <row r="4" spans="1:14">
      <c r="L4">
        <v>1</v>
      </c>
      <c r="M4">
        <v>3</v>
      </c>
      <c r="N4">
        <v>8</v>
      </c>
    </row>
    <row r="5" spans="1:14">
      <c r="L5">
        <v>8</v>
      </c>
      <c r="M5">
        <v>1</v>
      </c>
      <c r="N5">
        <v>10</v>
      </c>
    </row>
    <row r="6" spans="1:14">
      <c r="L6">
        <v>7</v>
      </c>
      <c r="M6">
        <v>5</v>
      </c>
      <c r="N6">
        <v>4</v>
      </c>
    </row>
    <row r="7" spans="1:14">
      <c r="L7">
        <v>5</v>
      </c>
      <c r="M7">
        <v>1</v>
      </c>
      <c r="N7">
        <v>1</v>
      </c>
    </row>
    <row r="8" spans="1:14">
      <c r="L8">
        <v>5</v>
      </c>
      <c r="M8">
        <v>10</v>
      </c>
      <c r="N8">
        <v>7</v>
      </c>
    </row>
    <row r="20" spans="3:32">
      <c r="L20">
        <v>63</v>
      </c>
      <c r="M20">
        <v>61</v>
      </c>
      <c r="N20">
        <v>4</v>
      </c>
      <c r="O20">
        <v>36</v>
      </c>
      <c r="P20">
        <v>45</v>
      </c>
      <c r="Q20">
        <v>85</v>
      </c>
      <c r="R20">
        <v>91</v>
      </c>
      <c r="S20">
        <v>23</v>
      </c>
      <c r="T20">
        <v>17</v>
      </c>
      <c r="U20">
        <v>76</v>
      </c>
      <c r="V20">
        <v>49</v>
      </c>
      <c r="W20">
        <v>49</v>
      </c>
      <c r="X20">
        <v>44</v>
      </c>
      <c r="Y20">
        <v>70</v>
      </c>
      <c r="Z20">
        <v>31</v>
      </c>
      <c r="AA20">
        <v>67</v>
      </c>
      <c r="AB20">
        <v>78</v>
      </c>
      <c r="AC20">
        <v>20</v>
      </c>
      <c r="AD20">
        <v>98</v>
      </c>
      <c r="AE20">
        <v>47</v>
      </c>
      <c r="AF20">
        <v>88</v>
      </c>
    </row>
    <row r="21" spans="3:32">
      <c r="L21">
        <v>52</v>
      </c>
      <c r="M21">
        <v>95</v>
      </c>
      <c r="N21">
        <v>40</v>
      </c>
      <c r="O21">
        <v>75</v>
      </c>
      <c r="P21">
        <v>28</v>
      </c>
      <c r="Q21">
        <v>67</v>
      </c>
      <c r="R21">
        <v>79</v>
      </c>
      <c r="S21">
        <v>75</v>
      </c>
      <c r="T21">
        <v>49</v>
      </c>
      <c r="U21">
        <v>76</v>
      </c>
      <c r="V21">
        <v>61</v>
      </c>
      <c r="W21">
        <v>77</v>
      </c>
      <c r="X21">
        <v>11</v>
      </c>
      <c r="Y21">
        <v>51</v>
      </c>
      <c r="Z21">
        <v>34</v>
      </c>
      <c r="AA21">
        <v>31</v>
      </c>
      <c r="AB21">
        <v>56</v>
      </c>
      <c r="AC21">
        <v>61</v>
      </c>
      <c r="AD21">
        <v>83</v>
      </c>
      <c r="AE21">
        <v>33</v>
      </c>
      <c r="AF21">
        <v>24</v>
      </c>
    </row>
    <row r="22" spans="3:32">
      <c r="L22">
        <v>18</v>
      </c>
      <c r="M22">
        <v>98</v>
      </c>
      <c r="N22">
        <v>47</v>
      </c>
      <c r="O22">
        <v>28</v>
      </c>
      <c r="P22">
        <v>65</v>
      </c>
      <c r="Q22">
        <v>17</v>
      </c>
      <c r="R22">
        <v>86</v>
      </c>
      <c r="S22">
        <v>23</v>
      </c>
      <c r="T22">
        <v>63</v>
      </c>
      <c r="U22">
        <v>73</v>
      </c>
      <c r="V22">
        <v>21</v>
      </c>
      <c r="W22">
        <v>16</v>
      </c>
      <c r="X22">
        <v>58</v>
      </c>
      <c r="Y22">
        <v>34</v>
      </c>
      <c r="Z22">
        <v>98</v>
      </c>
      <c r="AA22">
        <v>16</v>
      </c>
      <c r="AB22">
        <v>16</v>
      </c>
      <c r="AC22">
        <v>3</v>
      </c>
      <c r="AD22">
        <v>76</v>
      </c>
      <c r="AE22">
        <v>5</v>
      </c>
      <c r="AF22">
        <v>25</v>
      </c>
    </row>
    <row r="23" spans="3:32">
      <c r="L23">
        <v>25</v>
      </c>
      <c r="M23">
        <v>21</v>
      </c>
      <c r="N23">
        <v>7</v>
      </c>
      <c r="O23">
        <v>68</v>
      </c>
      <c r="P23">
        <v>16</v>
      </c>
      <c r="Q23">
        <v>12</v>
      </c>
      <c r="R23">
        <v>80</v>
      </c>
      <c r="S23">
        <v>87</v>
      </c>
      <c r="T23">
        <v>59</v>
      </c>
      <c r="U23">
        <v>29</v>
      </c>
      <c r="V23">
        <v>27</v>
      </c>
      <c r="W23">
        <v>56</v>
      </c>
      <c r="X23">
        <v>14</v>
      </c>
      <c r="Y23">
        <v>91</v>
      </c>
      <c r="Z23">
        <v>25</v>
      </c>
      <c r="AA23">
        <v>91</v>
      </c>
      <c r="AB23">
        <v>6</v>
      </c>
      <c r="AC23">
        <v>63</v>
      </c>
      <c r="AD23">
        <v>35</v>
      </c>
      <c r="AE23">
        <v>98</v>
      </c>
      <c r="AF23">
        <v>67</v>
      </c>
    </row>
    <row r="24" spans="3:32">
      <c r="L24">
        <v>26</v>
      </c>
      <c r="M24">
        <v>76</v>
      </c>
      <c r="N24">
        <v>55</v>
      </c>
      <c r="O24">
        <v>60</v>
      </c>
      <c r="P24">
        <v>55</v>
      </c>
      <c r="Q24">
        <v>19</v>
      </c>
      <c r="R24">
        <v>82</v>
      </c>
      <c r="S24">
        <v>61</v>
      </c>
      <c r="T24">
        <v>42</v>
      </c>
      <c r="U24">
        <v>44</v>
      </c>
      <c r="V24">
        <v>69</v>
      </c>
      <c r="W24">
        <v>9</v>
      </c>
      <c r="X24">
        <v>80</v>
      </c>
      <c r="Y24">
        <v>23</v>
      </c>
      <c r="Z24">
        <v>78</v>
      </c>
      <c r="AA24">
        <v>100</v>
      </c>
      <c r="AB24">
        <v>6</v>
      </c>
      <c r="AC24">
        <v>96</v>
      </c>
      <c r="AD24">
        <v>47</v>
      </c>
      <c r="AE24">
        <v>41</v>
      </c>
      <c r="AF24">
        <v>50</v>
      </c>
    </row>
    <row r="25" spans="3:32">
      <c r="L25">
        <v>42</v>
      </c>
      <c r="M25">
        <v>52</v>
      </c>
      <c r="N25">
        <v>72</v>
      </c>
      <c r="O25">
        <v>79</v>
      </c>
      <c r="P25">
        <v>16</v>
      </c>
      <c r="Q25">
        <v>14</v>
      </c>
      <c r="R25">
        <v>85</v>
      </c>
      <c r="S25">
        <v>49</v>
      </c>
      <c r="T25">
        <v>81</v>
      </c>
      <c r="U25">
        <v>7</v>
      </c>
      <c r="V25">
        <v>25</v>
      </c>
      <c r="W25">
        <v>30</v>
      </c>
      <c r="X25">
        <v>92</v>
      </c>
      <c r="Y25">
        <v>61</v>
      </c>
      <c r="Z25">
        <v>71</v>
      </c>
      <c r="AA25">
        <v>26</v>
      </c>
      <c r="AB25">
        <v>85</v>
      </c>
      <c r="AC25">
        <v>93</v>
      </c>
      <c r="AD25">
        <v>71</v>
      </c>
      <c r="AE25">
        <v>55</v>
      </c>
      <c r="AF25">
        <v>67</v>
      </c>
    </row>
    <row r="26" spans="3:32">
      <c r="L26">
        <v>14</v>
      </c>
      <c r="M26">
        <v>29</v>
      </c>
      <c r="N26">
        <v>75</v>
      </c>
      <c r="O26">
        <v>36</v>
      </c>
      <c r="P26">
        <v>52</v>
      </c>
      <c r="Q26">
        <v>75</v>
      </c>
      <c r="R26">
        <v>17</v>
      </c>
      <c r="S26">
        <v>33</v>
      </c>
      <c r="T26">
        <v>66</v>
      </c>
      <c r="U26">
        <v>50</v>
      </c>
      <c r="V26">
        <v>33</v>
      </c>
      <c r="W26">
        <v>13</v>
      </c>
      <c r="X26">
        <v>51</v>
      </c>
      <c r="Y26">
        <v>65</v>
      </c>
      <c r="Z26">
        <v>39</v>
      </c>
      <c r="AA26">
        <v>29</v>
      </c>
      <c r="AB26">
        <v>26</v>
      </c>
      <c r="AC26">
        <v>41</v>
      </c>
      <c r="AD26">
        <v>17</v>
      </c>
      <c r="AE26">
        <v>65</v>
      </c>
      <c r="AF26">
        <v>93</v>
      </c>
    </row>
    <row r="27" spans="3:32">
      <c r="L27">
        <v>87</v>
      </c>
      <c r="M27">
        <v>41</v>
      </c>
      <c r="N27">
        <v>48</v>
      </c>
      <c r="O27">
        <v>22</v>
      </c>
      <c r="P27">
        <v>25</v>
      </c>
      <c r="Q27">
        <v>77</v>
      </c>
      <c r="R27">
        <v>3</v>
      </c>
      <c r="S27">
        <v>57</v>
      </c>
      <c r="T27">
        <v>32</v>
      </c>
      <c r="U27">
        <v>3</v>
      </c>
      <c r="V27">
        <v>57</v>
      </c>
      <c r="W27">
        <v>3</v>
      </c>
      <c r="X27">
        <v>79</v>
      </c>
      <c r="Y27">
        <v>32</v>
      </c>
      <c r="Z27">
        <v>66</v>
      </c>
      <c r="AA27">
        <v>4</v>
      </c>
      <c r="AB27">
        <v>18</v>
      </c>
      <c r="AC27">
        <v>40</v>
      </c>
      <c r="AD27">
        <v>62</v>
      </c>
      <c r="AE27">
        <v>45</v>
      </c>
      <c r="AF27">
        <v>4</v>
      </c>
    </row>
    <row r="28" spans="3:32">
      <c r="L28">
        <v>100</v>
      </c>
      <c r="M28">
        <v>71</v>
      </c>
      <c r="N28">
        <v>10</v>
      </c>
      <c r="O28">
        <v>11</v>
      </c>
      <c r="P28">
        <v>90</v>
      </c>
      <c r="Q28">
        <v>15</v>
      </c>
      <c r="R28">
        <v>62</v>
      </c>
      <c r="S28">
        <v>24</v>
      </c>
      <c r="T28">
        <v>83</v>
      </c>
      <c r="U28">
        <v>66</v>
      </c>
      <c r="V28">
        <v>47</v>
      </c>
      <c r="W28">
        <v>88</v>
      </c>
      <c r="X28">
        <v>15</v>
      </c>
      <c r="Y28">
        <v>53</v>
      </c>
      <c r="Z28">
        <v>21</v>
      </c>
      <c r="AA28">
        <v>64</v>
      </c>
      <c r="AB28">
        <v>70</v>
      </c>
      <c r="AC28">
        <v>1</v>
      </c>
      <c r="AD28">
        <v>78</v>
      </c>
      <c r="AE28">
        <v>81</v>
      </c>
      <c r="AF28">
        <v>16</v>
      </c>
    </row>
    <row r="29" spans="3:32">
      <c r="C29" s="87"/>
      <c r="L29">
        <v>59</v>
      </c>
      <c r="M29">
        <v>51</v>
      </c>
      <c r="N29">
        <v>90</v>
      </c>
      <c r="O29">
        <v>35</v>
      </c>
      <c r="P29">
        <v>94</v>
      </c>
      <c r="Q29">
        <v>83</v>
      </c>
      <c r="R29">
        <v>77</v>
      </c>
      <c r="S29">
        <v>26</v>
      </c>
      <c r="T29">
        <v>79</v>
      </c>
      <c r="U29">
        <v>61</v>
      </c>
      <c r="V29">
        <v>84</v>
      </c>
      <c r="W29">
        <v>100</v>
      </c>
      <c r="X29">
        <v>79</v>
      </c>
      <c r="Y29">
        <v>8</v>
      </c>
      <c r="Z29">
        <v>5</v>
      </c>
      <c r="AA29">
        <v>42</v>
      </c>
      <c r="AB29">
        <v>12</v>
      </c>
      <c r="AC29">
        <v>28</v>
      </c>
      <c r="AD29">
        <v>95</v>
      </c>
      <c r="AE29">
        <v>25</v>
      </c>
      <c r="AF29">
        <v>63</v>
      </c>
    </row>
    <row r="30" spans="3:32">
      <c r="L30">
        <v>43</v>
      </c>
      <c r="M30">
        <v>72</v>
      </c>
      <c r="N30">
        <v>53</v>
      </c>
      <c r="O30">
        <v>21</v>
      </c>
      <c r="P30">
        <v>60</v>
      </c>
      <c r="Q30">
        <v>22</v>
      </c>
      <c r="R30">
        <v>33</v>
      </c>
      <c r="S30">
        <v>67</v>
      </c>
      <c r="T30">
        <v>29</v>
      </c>
      <c r="U30">
        <v>71</v>
      </c>
      <c r="V30">
        <v>56</v>
      </c>
      <c r="W30">
        <v>28</v>
      </c>
      <c r="X30">
        <v>72</v>
      </c>
      <c r="Y30">
        <v>4</v>
      </c>
      <c r="Z30">
        <v>48</v>
      </c>
      <c r="AA30">
        <v>24</v>
      </c>
      <c r="AB30">
        <v>95</v>
      </c>
      <c r="AC30">
        <v>93</v>
      </c>
      <c r="AD30">
        <v>61</v>
      </c>
      <c r="AE30">
        <v>92</v>
      </c>
      <c r="AF30">
        <v>70</v>
      </c>
    </row>
    <row r="31" spans="3:32">
      <c r="L31">
        <v>19</v>
      </c>
      <c r="M31">
        <v>73</v>
      </c>
      <c r="N31">
        <v>49</v>
      </c>
      <c r="O31">
        <v>38</v>
      </c>
      <c r="P31">
        <v>33</v>
      </c>
      <c r="Q31">
        <v>42</v>
      </c>
      <c r="R31">
        <v>49</v>
      </c>
      <c r="S31">
        <v>84</v>
      </c>
      <c r="T31">
        <v>8</v>
      </c>
      <c r="U31">
        <v>49</v>
      </c>
      <c r="V31">
        <v>97</v>
      </c>
      <c r="W31">
        <v>11</v>
      </c>
      <c r="X31">
        <v>80</v>
      </c>
      <c r="Y31">
        <v>93</v>
      </c>
      <c r="Z31">
        <v>63</v>
      </c>
      <c r="AA31">
        <v>95</v>
      </c>
      <c r="AB31">
        <v>86</v>
      </c>
      <c r="AC31">
        <v>51</v>
      </c>
      <c r="AD31">
        <v>19</v>
      </c>
      <c r="AE31">
        <v>2</v>
      </c>
      <c r="AF31">
        <v>50</v>
      </c>
    </row>
    <row r="32" spans="3:32">
      <c r="L32">
        <v>86</v>
      </c>
      <c r="M32">
        <v>58</v>
      </c>
      <c r="N32">
        <v>55</v>
      </c>
      <c r="O32">
        <v>59</v>
      </c>
      <c r="P32">
        <v>41</v>
      </c>
      <c r="Q32">
        <v>63</v>
      </c>
      <c r="R32">
        <v>75</v>
      </c>
      <c r="S32">
        <v>19</v>
      </c>
      <c r="T32">
        <v>34</v>
      </c>
      <c r="U32">
        <v>37</v>
      </c>
      <c r="V32">
        <v>84</v>
      </c>
      <c r="W32">
        <v>29</v>
      </c>
      <c r="X32">
        <v>81</v>
      </c>
      <c r="Y32">
        <v>94</v>
      </c>
      <c r="Z32">
        <v>78</v>
      </c>
      <c r="AA32">
        <v>9</v>
      </c>
      <c r="AB32">
        <v>7</v>
      </c>
      <c r="AC32">
        <v>89</v>
      </c>
      <c r="AD32">
        <v>73</v>
      </c>
      <c r="AE32">
        <v>42</v>
      </c>
      <c r="AF32">
        <v>37</v>
      </c>
    </row>
    <row r="33" spans="12:32">
      <c r="L33">
        <v>7</v>
      </c>
      <c r="M33">
        <v>62</v>
      </c>
      <c r="N33">
        <v>41</v>
      </c>
      <c r="O33">
        <v>62</v>
      </c>
      <c r="P33">
        <v>26</v>
      </c>
      <c r="Q33">
        <v>17</v>
      </c>
      <c r="R33">
        <v>95</v>
      </c>
      <c r="S33">
        <v>97</v>
      </c>
      <c r="T33">
        <v>79</v>
      </c>
      <c r="U33">
        <v>98</v>
      </c>
      <c r="V33">
        <v>6</v>
      </c>
      <c r="W33">
        <v>20</v>
      </c>
      <c r="X33">
        <v>53</v>
      </c>
      <c r="Y33">
        <v>54</v>
      </c>
      <c r="Z33">
        <v>18</v>
      </c>
      <c r="AA33">
        <v>4</v>
      </c>
      <c r="AB33">
        <v>82</v>
      </c>
      <c r="AC33">
        <v>59</v>
      </c>
      <c r="AD33">
        <v>48</v>
      </c>
      <c r="AE33">
        <v>62</v>
      </c>
      <c r="AF33">
        <v>76</v>
      </c>
    </row>
    <row r="34" spans="12:32">
      <c r="L34">
        <v>52</v>
      </c>
      <c r="M34">
        <v>78</v>
      </c>
      <c r="N34">
        <v>37</v>
      </c>
      <c r="O34">
        <v>18</v>
      </c>
      <c r="P34">
        <v>45</v>
      </c>
      <c r="Q34">
        <v>98</v>
      </c>
      <c r="R34">
        <v>35</v>
      </c>
      <c r="S34">
        <v>40</v>
      </c>
      <c r="T34">
        <v>73</v>
      </c>
      <c r="U34">
        <v>72</v>
      </c>
      <c r="V34">
        <v>63</v>
      </c>
      <c r="W34">
        <v>10</v>
      </c>
      <c r="X34">
        <v>72</v>
      </c>
      <c r="Y34">
        <v>6</v>
      </c>
      <c r="Z34">
        <v>36</v>
      </c>
      <c r="AA34">
        <v>30</v>
      </c>
      <c r="AB34">
        <v>88</v>
      </c>
      <c r="AC34">
        <v>50</v>
      </c>
      <c r="AD34">
        <v>5</v>
      </c>
      <c r="AE34">
        <v>57</v>
      </c>
      <c r="AF34">
        <v>27</v>
      </c>
    </row>
    <row r="35" spans="12:32">
      <c r="L35">
        <v>18</v>
      </c>
      <c r="M35">
        <v>32</v>
      </c>
      <c r="N35">
        <v>62</v>
      </c>
      <c r="O35">
        <v>79</v>
      </c>
      <c r="P35">
        <v>86</v>
      </c>
      <c r="Q35">
        <v>31</v>
      </c>
      <c r="R35">
        <v>58</v>
      </c>
      <c r="S35">
        <v>3</v>
      </c>
      <c r="T35">
        <v>14</v>
      </c>
      <c r="U35">
        <v>26</v>
      </c>
      <c r="V35">
        <v>15</v>
      </c>
      <c r="W35">
        <v>87</v>
      </c>
      <c r="X35">
        <v>60</v>
      </c>
      <c r="Y35">
        <v>88</v>
      </c>
      <c r="Z35">
        <v>86</v>
      </c>
      <c r="AA35">
        <v>45</v>
      </c>
      <c r="AB35">
        <v>36</v>
      </c>
      <c r="AC35">
        <v>76</v>
      </c>
      <c r="AD35">
        <v>98</v>
      </c>
      <c r="AE35">
        <v>59</v>
      </c>
      <c r="AF35">
        <v>65</v>
      </c>
    </row>
    <row r="36" spans="12:32">
      <c r="L36">
        <v>1</v>
      </c>
      <c r="M36">
        <v>89</v>
      </c>
      <c r="N36">
        <v>92</v>
      </c>
      <c r="O36">
        <v>86</v>
      </c>
      <c r="P36">
        <v>88</v>
      </c>
      <c r="Q36">
        <v>94</v>
      </c>
      <c r="R36">
        <v>12</v>
      </c>
      <c r="S36">
        <v>49</v>
      </c>
      <c r="T36">
        <v>38</v>
      </c>
      <c r="U36">
        <v>52</v>
      </c>
      <c r="V36">
        <v>54</v>
      </c>
      <c r="W36">
        <v>16</v>
      </c>
      <c r="X36">
        <v>18</v>
      </c>
      <c r="Y36">
        <v>26</v>
      </c>
      <c r="Z36">
        <v>17</v>
      </c>
      <c r="AA36">
        <v>24</v>
      </c>
      <c r="AB36">
        <v>26</v>
      </c>
      <c r="AC36">
        <v>34</v>
      </c>
      <c r="AD36">
        <v>94</v>
      </c>
      <c r="AE36">
        <v>59</v>
      </c>
      <c r="AF36">
        <v>13</v>
      </c>
    </row>
    <row r="37" spans="12:32">
      <c r="L37">
        <v>71</v>
      </c>
      <c r="M37">
        <v>71</v>
      </c>
      <c r="N37">
        <v>58</v>
      </c>
      <c r="O37">
        <v>14</v>
      </c>
      <c r="P37">
        <v>37</v>
      </c>
      <c r="Q37">
        <v>27</v>
      </c>
      <c r="R37">
        <v>73</v>
      </c>
      <c r="S37">
        <v>31</v>
      </c>
      <c r="T37">
        <v>83</v>
      </c>
      <c r="U37">
        <v>28</v>
      </c>
      <c r="V37">
        <v>3</v>
      </c>
      <c r="W37">
        <v>11</v>
      </c>
      <c r="X37">
        <v>85</v>
      </c>
      <c r="Y37">
        <v>63</v>
      </c>
      <c r="Z37">
        <v>41</v>
      </c>
      <c r="AA37">
        <v>71</v>
      </c>
      <c r="AB37">
        <v>15</v>
      </c>
      <c r="AC37">
        <v>42</v>
      </c>
      <c r="AD37">
        <v>87</v>
      </c>
      <c r="AE37">
        <v>85</v>
      </c>
      <c r="AF37">
        <v>55</v>
      </c>
    </row>
    <row r="38" spans="12:32">
      <c r="L38">
        <v>75</v>
      </c>
      <c r="M38">
        <v>18</v>
      </c>
      <c r="N38">
        <v>70</v>
      </c>
      <c r="O38">
        <v>77</v>
      </c>
      <c r="P38">
        <v>52</v>
      </c>
      <c r="Q38">
        <v>6</v>
      </c>
      <c r="R38">
        <v>45</v>
      </c>
      <c r="S38">
        <v>8</v>
      </c>
      <c r="T38">
        <v>57</v>
      </c>
      <c r="U38">
        <v>78</v>
      </c>
      <c r="V38">
        <v>24</v>
      </c>
      <c r="W38">
        <v>41</v>
      </c>
      <c r="X38">
        <v>43</v>
      </c>
      <c r="Y38">
        <v>29</v>
      </c>
      <c r="Z38">
        <v>67</v>
      </c>
      <c r="AA38">
        <v>82</v>
      </c>
      <c r="AB38">
        <v>62</v>
      </c>
      <c r="AC38">
        <v>63</v>
      </c>
      <c r="AD38">
        <v>14</v>
      </c>
      <c r="AE38">
        <v>59</v>
      </c>
      <c r="AF38">
        <v>91</v>
      </c>
    </row>
    <row r="39" spans="12:32">
      <c r="L39">
        <v>2</v>
      </c>
      <c r="M39">
        <v>5</v>
      </c>
      <c r="N39">
        <v>21</v>
      </c>
      <c r="O39">
        <v>95</v>
      </c>
      <c r="P39">
        <v>16</v>
      </c>
      <c r="Q39">
        <v>8</v>
      </c>
      <c r="R39">
        <v>66</v>
      </c>
      <c r="S39">
        <v>82</v>
      </c>
      <c r="T39">
        <v>72</v>
      </c>
      <c r="U39">
        <v>87</v>
      </c>
      <c r="V39">
        <v>85</v>
      </c>
      <c r="W39">
        <v>64</v>
      </c>
      <c r="X39">
        <v>24</v>
      </c>
      <c r="Y39">
        <v>24</v>
      </c>
      <c r="Z39">
        <v>49</v>
      </c>
      <c r="AA39">
        <v>30</v>
      </c>
      <c r="AB39">
        <v>78</v>
      </c>
      <c r="AC39">
        <v>73</v>
      </c>
      <c r="AD39">
        <v>44</v>
      </c>
      <c r="AE39">
        <v>70</v>
      </c>
      <c r="AF39">
        <v>99</v>
      </c>
    </row>
    <row r="40" spans="12:32">
      <c r="L40">
        <v>64</v>
      </c>
      <c r="M40">
        <v>89</v>
      </c>
      <c r="N40">
        <v>38</v>
      </c>
      <c r="O40">
        <v>32</v>
      </c>
      <c r="P40">
        <v>8</v>
      </c>
      <c r="Q40">
        <v>51</v>
      </c>
      <c r="R40">
        <v>63</v>
      </c>
      <c r="S40">
        <v>86</v>
      </c>
      <c r="T40">
        <v>1</v>
      </c>
      <c r="U40">
        <v>91</v>
      </c>
      <c r="V40">
        <v>68</v>
      </c>
      <c r="W40">
        <v>20</v>
      </c>
      <c r="X40">
        <v>2</v>
      </c>
      <c r="Y40">
        <v>43</v>
      </c>
      <c r="Z40">
        <v>85</v>
      </c>
      <c r="AA40">
        <v>42</v>
      </c>
      <c r="AB40">
        <v>58</v>
      </c>
      <c r="AC40">
        <v>20</v>
      </c>
      <c r="AD40">
        <v>43</v>
      </c>
      <c r="AE40">
        <v>73</v>
      </c>
      <c r="AF40">
        <v>71</v>
      </c>
    </row>
    <row r="41" spans="12:32">
      <c r="L41">
        <v>64</v>
      </c>
      <c r="M41">
        <v>67</v>
      </c>
      <c r="N41">
        <v>81</v>
      </c>
      <c r="O41">
        <v>11</v>
      </c>
      <c r="P41">
        <v>34</v>
      </c>
      <c r="Q41">
        <v>16</v>
      </c>
      <c r="R41">
        <v>30</v>
      </c>
      <c r="S41">
        <v>16</v>
      </c>
      <c r="T41">
        <v>39</v>
      </c>
      <c r="U41">
        <v>65</v>
      </c>
      <c r="V41">
        <v>51</v>
      </c>
      <c r="W41">
        <v>49</v>
      </c>
      <c r="X41">
        <v>14</v>
      </c>
      <c r="Y41">
        <v>73</v>
      </c>
      <c r="Z41">
        <v>98</v>
      </c>
      <c r="AA41">
        <v>20</v>
      </c>
      <c r="AB41">
        <v>67</v>
      </c>
      <c r="AC41">
        <v>33</v>
      </c>
      <c r="AD41">
        <v>84</v>
      </c>
      <c r="AE41">
        <v>7</v>
      </c>
      <c r="AF41">
        <v>71</v>
      </c>
    </row>
    <row r="42" spans="12:32">
      <c r="L42">
        <v>6</v>
      </c>
      <c r="M42">
        <v>30</v>
      </c>
      <c r="N42">
        <v>42</v>
      </c>
      <c r="O42">
        <v>3</v>
      </c>
      <c r="P42">
        <v>68</v>
      </c>
      <c r="Q42">
        <v>27</v>
      </c>
      <c r="R42">
        <v>12</v>
      </c>
      <c r="S42">
        <v>86</v>
      </c>
      <c r="T42">
        <v>77</v>
      </c>
      <c r="U42">
        <v>24</v>
      </c>
      <c r="V42">
        <v>87</v>
      </c>
      <c r="W42">
        <v>38</v>
      </c>
      <c r="X42">
        <v>25</v>
      </c>
      <c r="Y42">
        <v>46</v>
      </c>
      <c r="Z42">
        <v>61</v>
      </c>
      <c r="AA42">
        <v>68</v>
      </c>
      <c r="AB42">
        <v>17</v>
      </c>
      <c r="AC42">
        <v>26</v>
      </c>
      <c r="AD42">
        <v>43</v>
      </c>
      <c r="AE42">
        <v>20</v>
      </c>
      <c r="AF42">
        <v>49</v>
      </c>
    </row>
    <row r="43" spans="12:32">
      <c r="L43">
        <v>87</v>
      </c>
      <c r="M43">
        <v>78</v>
      </c>
      <c r="N43">
        <v>33</v>
      </c>
      <c r="O43">
        <v>53</v>
      </c>
      <c r="P43">
        <v>48</v>
      </c>
      <c r="Q43">
        <v>86</v>
      </c>
      <c r="R43">
        <v>17</v>
      </c>
      <c r="S43">
        <v>4</v>
      </c>
      <c r="T43">
        <v>61</v>
      </c>
      <c r="U43">
        <v>4</v>
      </c>
      <c r="V43">
        <v>59</v>
      </c>
      <c r="W43">
        <v>86</v>
      </c>
      <c r="X43">
        <v>33</v>
      </c>
      <c r="Y43">
        <v>25</v>
      </c>
      <c r="Z43">
        <v>95</v>
      </c>
      <c r="AA43">
        <v>28</v>
      </c>
      <c r="AB43">
        <v>55</v>
      </c>
      <c r="AC43">
        <v>17</v>
      </c>
      <c r="AD43">
        <v>6</v>
      </c>
      <c r="AE43">
        <v>92</v>
      </c>
      <c r="AF43">
        <v>45</v>
      </c>
    </row>
    <row r="44" spans="12:32">
      <c r="L44">
        <v>64</v>
      </c>
      <c r="M44">
        <v>64</v>
      </c>
      <c r="N44">
        <v>15</v>
      </c>
      <c r="O44">
        <v>28</v>
      </c>
      <c r="P44">
        <v>44</v>
      </c>
      <c r="Q44">
        <v>65</v>
      </c>
      <c r="R44">
        <v>29</v>
      </c>
      <c r="S44">
        <v>10</v>
      </c>
      <c r="T44">
        <v>57</v>
      </c>
      <c r="U44">
        <v>92</v>
      </c>
      <c r="V44">
        <v>91</v>
      </c>
      <c r="W44">
        <v>96</v>
      </c>
      <c r="X44">
        <v>93</v>
      </c>
      <c r="Y44">
        <v>29</v>
      </c>
      <c r="Z44">
        <v>54</v>
      </c>
      <c r="AA44">
        <v>7</v>
      </c>
      <c r="AB44">
        <v>56</v>
      </c>
      <c r="AC44">
        <v>2</v>
      </c>
      <c r="AD44">
        <v>38</v>
      </c>
      <c r="AE44">
        <v>88</v>
      </c>
      <c r="AF44">
        <v>87</v>
      </c>
    </row>
    <row r="45" spans="12:32">
      <c r="L45">
        <v>58</v>
      </c>
      <c r="M45">
        <v>33</v>
      </c>
      <c r="N45">
        <v>81</v>
      </c>
      <c r="O45">
        <v>90</v>
      </c>
      <c r="P45">
        <v>48</v>
      </c>
      <c r="Q45">
        <v>26</v>
      </c>
      <c r="R45">
        <v>55</v>
      </c>
      <c r="S45">
        <v>49</v>
      </c>
      <c r="T45">
        <v>34</v>
      </c>
      <c r="U45">
        <v>23</v>
      </c>
      <c r="V45">
        <v>15</v>
      </c>
      <c r="W45">
        <v>74</v>
      </c>
      <c r="X45">
        <v>17</v>
      </c>
      <c r="Y45">
        <v>57</v>
      </c>
      <c r="Z45">
        <v>89</v>
      </c>
      <c r="AA45">
        <v>12</v>
      </c>
      <c r="AB45">
        <v>64</v>
      </c>
      <c r="AC45">
        <v>28</v>
      </c>
      <c r="AD45">
        <v>100</v>
      </c>
      <c r="AE45">
        <v>76</v>
      </c>
      <c r="AF45">
        <v>42</v>
      </c>
    </row>
    <row r="46" spans="12:32">
      <c r="L46">
        <v>76</v>
      </c>
      <c r="M46">
        <v>54</v>
      </c>
      <c r="N46">
        <v>84</v>
      </c>
      <c r="O46">
        <v>66</v>
      </c>
      <c r="P46">
        <v>65</v>
      </c>
      <c r="Q46">
        <v>78</v>
      </c>
      <c r="R46">
        <v>3</v>
      </c>
      <c r="S46">
        <v>88</v>
      </c>
      <c r="T46">
        <v>17</v>
      </c>
      <c r="U46">
        <v>97</v>
      </c>
      <c r="V46">
        <v>53</v>
      </c>
      <c r="W46">
        <v>7</v>
      </c>
      <c r="X46">
        <v>40</v>
      </c>
      <c r="Y46">
        <v>45</v>
      </c>
      <c r="Z46">
        <v>83</v>
      </c>
      <c r="AA46">
        <v>35</v>
      </c>
      <c r="AB46">
        <v>76</v>
      </c>
      <c r="AC46">
        <v>57</v>
      </c>
      <c r="AD46">
        <v>8</v>
      </c>
      <c r="AE46">
        <v>24</v>
      </c>
      <c r="AF46">
        <v>76</v>
      </c>
    </row>
    <row r="47" spans="12:32">
      <c r="L47">
        <v>15</v>
      </c>
      <c r="M47">
        <v>79</v>
      </c>
      <c r="N47">
        <v>47</v>
      </c>
      <c r="O47">
        <v>71</v>
      </c>
      <c r="P47">
        <v>19</v>
      </c>
      <c r="Q47">
        <v>74</v>
      </c>
      <c r="R47">
        <v>58</v>
      </c>
      <c r="S47">
        <v>63</v>
      </c>
      <c r="T47">
        <v>57</v>
      </c>
      <c r="U47">
        <v>4</v>
      </c>
      <c r="V47">
        <v>83</v>
      </c>
      <c r="W47">
        <v>8</v>
      </c>
      <c r="X47">
        <v>31</v>
      </c>
      <c r="Y47">
        <v>50</v>
      </c>
      <c r="Z47">
        <v>96</v>
      </c>
      <c r="AA47">
        <v>96</v>
      </c>
      <c r="AB47">
        <v>33</v>
      </c>
      <c r="AC47">
        <v>80</v>
      </c>
      <c r="AD47">
        <v>20</v>
      </c>
      <c r="AE47">
        <v>14</v>
      </c>
      <c r="AF47">
        <v>56</v>
      </c>
    </row>
    <row r="48" spans="12:32">
      <c r="L48">
        <v>73</v>
      </c>
      <c r="M48">
        <v>85</v>
      </c>
      <c r="N48">
        <v>20</v>
      </c>
      <c r="O48">
        <v>100</v>
      </c>
      <c r="P48">
        <v>6</v>
      </c>
      <c r="Q48">
        <v>46</v>
      </c>
      <c r="R48">
        <v>17</v>
      </c>
      <c r="S48">
        <v>24</v>
      </c>
      <c r="T48">
        <v>86</v>
      </c>
      <c r="U48">
        <v>49</v>
      </c>
      <c r="V48">
        <v>11</v>
      </c>
      <c r="W48">
        <v>52</v>
      </c>
      <c r="X48">
        <v>3</v>
      </c>
      <c r="Y48">
        <v>58</v>
      </c>
      <c r="Z48">
        <v>61</v>
      </c>
      <c r="AA48">
        <v>34</v>
      </c>
      <c r="AB48">
        <v>51</v>
      </c>
      <c r="AC48">
        <v>43</v>
      </c>
      <c r="AD48">
        <v>90</v>
      </c>
      <c r="AE48">
        <v>73</v>
      </c>
      <c r="AF48">
        <v>25</v>
      </c>
    </row>
    <row r="49" spans="12:32">
      <c r="L49">
        <v>43</v>
      </c>
      <c r="M49">
        <v>40</v>
      </c>
      <c r="N49">
        <v>26</v>
      </c>
      <c r="O49">
        <v>30</v>
      </c>
      <c r="P49">
        <v>59</v>
      </c>
      <c r="Q49">
        <v>98</v>
      </c>
      <c r="R49">
        <v>46</v>
      </c>
      <c r="S49">
        <v>85</v>
      </c>
      <c r="T49">
        <v>23</v>
      </c>
      <c r="U49">
        <v>75</v>
      </c>
      <c r="V49">
        <v>83</v>
      </c>
      <c r="W49">
        <v>37</v>
      </c>
      <c r="X49">
        <v>53</v>
      </c>
      <c r="Y49">
        <v>99</v>
      </c>
      <c r="Z49">
        <v>90</v>
      </c>
      <c r="AA49">
        <v>65</v>
      </c>
      <c r="AB49">
        <v>91</v>
      </c>
      <c r="AC49">
        <v>21</v>
      </c>
      <c r="AD49">
        <v>95</v>
      </c>
      <c r="AE49">
        <v>48</v>
      </c>
      <c r="AF49">
        <v>61</v>
      </c>
    </row>
    <row r="50" spans="12:32">
      <c r="L50">
        <v>83</v>
      </c>
      <c r="M50">
        <v>54</v>
      </c>
      <c r="N50">
        <v>38</v>
      </c>
      <c r="O50">
        <v>91</v>
      </c>
      <c r="P50">
        <v>59</v>
      </c>
      <c r="Q50">
        <v>27</v>
      </c>
      <c r="R50">
        <v>82</v>
      </c>
      <c r="S50">
        <v>98</v>
      </c>
      <c r="T50">
        <v>39</v>
      </c>
      <c r="U50">
        <v>91</v>
      </c>
      <c r="V50">
        <v>77</v>
      </c>
      <c r="W50">
        <v>31</v>
      </c>
      <c r="X50">
        <v>75</v>
      </c>
      <c r="Y50">
        <v>6</v>
      </c>
      <c r="Z50">
        <v>72</v>
      </c>
      <c r="AA50">
        <v>36</v>
      </c>
      <c r="AB50">
        <v>39</v>
      </c>
      <c r="AC50">
        <v>51</v>
      </c>
      <c r="AD50">
        <v>25</v>
      </c>
      <c r="AE50">
        <v>72</v>
      </c>
      <c r="AF50">
        <v>97</v>
      </c>
    </row>
    <row r="51" spans="12:32">
      <c r="L51">
        <v>41</v>
      </c>
      <c r="M51">
        <v>85</v>
      </c>
      <c r="N51">
        <v>63</v>
      </c>
      <c r="O51">
        <v>28</v>
      </c>
      <c r="P51">
        <v>29</v>
      </c>
      <c r="Q51">
        <v>59</v>
      </c>
      <c r="R51">
        <v>47</v>
      </c>
      <c r="S51">
        <v>76</v>
      </c>
      <c r="T51">
        <v>81</v>
      </c>
      <c r="U51">
        <v>24</v>
      </c>
      <c r="V51">
        <v>49</v>
      </c>
      <c r="W51">
        <v>12</v>
      </c>
      <c r="X51">
        <v>36</v>
      </c>
      <c r="Y51">
        <v>47</v>
      </c>
      <c r="Z51">
        <v>54</v>
      </c>
      <c r="AA51">
        <v>76</v>
      </c>
      <c r="AB51">
        <v>39</v>
      </c>
      <c r="AC51">
        <v>22</v>
      </c>
      <c r="AD51">
        <v>5</v>
      </c>
      <c r="AE51">
        <v>30</v>
      </c>
      <c r="AF51">
        <v>98</v>
      </c>
    </row>
    <row r="52" spans="12:32">
      <c r="L52">
        <v>55</v>
      </c>
      <c r="M52">
        <v>72</v>
      </c>
      <c r="N52">
        <v>42</v>
      </c>
      <c r="O52">
        <v>24</v>
      </c>
      <c r="P52">
        <v>59</v>
      </c>
      <c r="Q52">
        <v>41</v>
      </c>
      <c r="R52">
        <v>78</v>
      </c>
      <c r="S52">
        <v>1</v>
      </c>
      <c r="T52">
        <v>53</v>
      </c>
      <c r="U52">
        <v>7</v>
      </c>
      <c r="V52">
        <v>65</v>
      </c>
      <c r="W52">
        <v>34</v>
      </c>
      <c r="X52">
        <v>60</v>
      </c>
      <c r="Y52">
        <v>47</v>
      </c>
      <c r="Z52">
        <v>82</v>
      </c>
      <c r="AA52">
        <v>72</v>
      </c>
      <c r="AB52">
        <v>33</v>
      </c>
      <c r="AC52">
        <v>20</v>
      </c>
      <c r="AD52">
        <v>74</v>
      </c>
      <c r="AE52">
        <v>52</v>
      </c>
      <c r="AF52">
        <v>1</v>
      </c>
    </row>
    <row r="53" spans="12:32">
      <c r="L53">
        <v>23</v>
      </c>
      <c r="M53">
        <v>22</v>
      </c>
      <c r="N53">
        <v>17</v>
      </c>
      <c r="O53">
        <v>76</v>
      </c>
      <c r="P53">
        <v>50</v>
      </c>
      <c r="Q53">
        <v>67</v>
      </c>
      <c r="R53">
        <v>17</v>
      </c>
      <c r="S53">
        <v>6</v>
      </c>
      <c r="T53">
        <v>97</v>
      </c>
      <c r="U53">
        <v>74</v>
      </c>
      <c r="V53">
        <v>84</v>
      </c>
      <c r="W53">
        <v>32</v>
      </c>
      <c r="X53">
        <v>10</v>
      </c>
      <c r="Y53">
        <v>84</v>
      </c>
      <c r="Z53">
        <v>74</v>
      </c>
      <c r="AA53">
        <v>22</v>
      </c>
      <c r="AB53">
        <v>10</v>
      </c>
      <c r="AC53">
        <v>26</v>
      </c>
      <c r="AD53">
        <v>39</v>
      </c>
      <c r="AE53">
        <v>64</v>
      </c>
      <c r="AF53">
        <v>41</v>
      </c>
    </row>
    <row r="54" spans="12:32">
      <c r="L54">
        <v>54</v>
      </c>
      <c r="M54">
        <v>74</v>
      </c>
      <c r="N54">
        <v>23</v>
      </c>
      <c r="O54">
        <v>86</v>
      </c>
      <c r="P54">
        <v>88</v>
      </c>
      <c r="Q54">
        <v>85</v>
      </c>
      <c r="R54">
        <v>98</v>
      </c>
      <c r="S54">
        <v>79</v>
      </c>
      <c r="T54">
        <v>83</v>
      </c>
      <c r="U54">
        <v>51</v>
      </c>
      <c r="V54">
        <v>6</v>
      </c>
      <c r="W54">
        <v>88</v>
      </c>
      <c r="X54">
        <v>15</v>
      </c>
      <c r="Y54">
        <v>60</v>
      </c>
      <c r="Z54">
        <v>13</v>
      </c>
      <c r="AA54">
        <v>17</v>
      </c>
      <c r="AB54">
        <v>92</v>
      </c>
      <c r="AC54">
        <v>71</v>
      </c>
      <c r="AD54">
        <v>45</v>
      </c>
      <c r="AE54">
        <v>45</v>
      </c>
      <c r="AF54">
        <v>25</v>
      </c>
    </row>
    <row r="55" spans="12:32">
      <c r="L55">
        <v>81</v>
      </c>
      <c r="M55">
        <v>54</v>
      </c>
      <c r="N55">
        <v>24</v>
      </c>
      <c r="O55">
        <v>61</v>
      </c>
      <c r="P55">
        <v>41</v>
      </c>
      <c r="Q55">
        <v>43</v>
      </c>
      <c r="R55">
        <v>13</v>
      </c>
      <c r="S55">
        <v>44</v>
      </c>
      <c r="T55">
        <v>91</v>
      </c>
      <c r="U55">
        <v>18</v>
      </c>
      <c r="V55">
        <v>59</v>
      </c>
      <c r="W55">
        <v>20</v>
      </c>
      <c r="X55">
        <v>62</v>
      </c>
      <c r="Y55">
        <v>17</v>
      </c>
      <c r="Z55">
        <v>80</v>
      </c>
      <c r="AA55">
        <v>12</v>
      </c>
      <c r="AB55">
        <v>17</v>
      </c>
      <c r="AC55">
        <v>78</v>
      </c>
      <c r="AD55">
        <v>96</v>
      </c>
      <c r="AE55">
        <v>55</v>
      </c>
      <c r="AF55">
        <v>79</v>
      </c>
    </row>
    <row r="56" spans="12:32">
      <c r="L56">
        <v>16</v>
      </c>
      <c r="M56">
        <v>86</v>
      </c>
      <c r="N56">
        <v>24</v>
      </c>
      <c r="O56">
        <v>58</v>
      </c>
      <c r="P56">
        <v>99</v>
      </c>
      <c r="Q56">
        <v>49</v>
      </c>
      <c r="R56">
        <v>50</v>
      </c>
      <c r="S56">
        <v>93</v>
      </c>
      <c r="T56">
        <v>65</v>
      </c>
      <c r="U56">
        <v>88</v>
      </c>
      <c r="V56">
        <v>8</v>
      </c>
      <c r="W56">
        <v>30</v>
      </c>
      <c r="X56">
        <v>73</v>
      </c>
      <c r="Y56">
        <v>2</v>
      </c>
      <c r="Z56">
        <v>52</v>
      </c>
      <c r="AA56">
        <v>71</v>
      </c>
      <c r="AB56">
        <v>29</v>
      </c>
      <c r="AC56">
        <v>21</v>
      </c>
      <c r="AD56">
        <v>41</v>
      </c>
      <c r="AE56">
        <v>59</v>
      </c>
      <c r="AF56">
        <v>69</v>
      </c>
    </row>
    <row r="57" spans="12:32">
      <c r="L57">
        <v>31</v>
      </c>
      <c r="M57">
        <v>38</v>
      </c>
      <c r="N57">
        <v>91</v>
      </c>
      <c r="O57">
        <v>46</v>
      </c>
      <c r="P57">
        <v>44</v>
      </c>
      <c r="Q57">
        <v>15</v>
      </c>
      <c r="R57">
        <v>23</v>
      </c>
      <c r="S57">
        <v>12</v>
      </c>
      <c r="T57">
        <v>32</v>
      </c>
      <c r="U57">
        <v>70</v>
      </c>
      <c r="V57">
        <v>22</v>
      </c>
      <c r="W57">
        <v>27</v>
      </c>
      <c r="X57">
        <v>1</v>
      </c>
      <c r="Y57">
        <v>50</v>
      </c>
      <c r="Z57">
        <v>3</v>
      </c>
      <c r="AA57">
        <v>15</v>
      </c>
      <c r="AB57">
        <v>13</v>
      </c>
      <c r="AC57">
        <v>41</v>
      </c>
      <c r="AD57">
        <v>71</v>
      </c>
      <c r="AE57">
        <v>13</v>
      </c>
      <c r="AF57">
        <v>78</v>
      </c>
    </row>
    <row r="58" spans="12:32">
      <c r="L58">
        <v>47</v>
      </c>
      <c r="M58">
        <v>67</v>
      </c>
      <c r="N58">
        <v>39</v>
      </c>
      <c r="O58">
        <v>26</v>
      </c>
      <c r="P58">
        <v>54</v>
      </c>
      <c r="Q58">
        <v>85</v>
      </c>
      <c r="R58">
        <v>65</v>
      </c>
      <c r="S58">
        <v>52</v>
      </c>
      <c r="T58">
        <v>4</v>
      </c>
      <c r="U58">
        <v>57</v>
      </c>
      <c r="V58">
        <v>1</v>
      </c>
      <c r="W58">
        <v>79</v>
      </c>
      <c r="X58">
        <v>98</v>
      </c>
      <c r="Y58">
        <v>30</v>
      </c>
      <c r="Z58">
        <v>14</v>
      </c>
      <c r="AA58">
        <v>12</v>
      </c>
      <c r="AB58">
        <v>63</v>
      </c>
      <c r="AC58">
        <v>11</v>
      </c>
      <c r="AD58">
        <v>54</v>
      </c>
      <c r="AE58">
        <v>41</v>
      </c>
      <c r="AF58">
        <v>43</v>
      </c>
    </row>
    <row r="59" spans="12:32">
      <c r="L59">
        <v>69</v>
      </c>
      <c r="M59">
        <v>4</v>
      </c>
      <c r="N59">
        <v>10</v>
      </c>
      <c r="O59">
        <v>56</v>
      </c>
      <c r="P59">
        <v>89</v>
      </c>
      <c r="Q59">
        <v>66</v>
      </c>
      <c r="R59">
        <v>13</v>
      </c>
      <c r="S59">
        <v>99</v>
      </c>
      <c r="T59">
        <v>22</v>
      </c>
      <c r="U59">
        <v>10</v>
      </c>
      <c r="V59">
        <v>18</v>
      </c>
      <c r="W59">
        <v>90</v>
      </c>
      <c r="X59">
        <v>45</v>
      </c>
      <c r="Y59">
        <v>74</v>
      </c>
      <c r="Z59">
        <v>53</v>
      </c>
      <c r="AA59">
        <v>80</v>
      </c>
      <c r="AB59">
        <v>71</v>
      </c>
      <c r="AC59">
        <v>3</v>
      </c>
      <c r="AD59">
        <v>35</v>
      </c>
      <c r="AE59">
        <v>74</v>
      </c>
      <c r="AF59">
        <v>24</v>
      </c>
    </row>
    <row r="60" spans="12:32">
      <c r="L60">
        <v>82</v>
      </c>
      <c r="M60">
        <v>28</v>
      </c>
      <c r="N60">
        <v>25</v>
      </c>
      <c r="O60">
        <v>20</v>
      </c>
      <c r="P60">
        <v>88</v>
      </c>
      <c r="Q60">
        <v>92</v>
      </c>
      <c r="R60">
        <v>28</v>
      </c>
      <c r="S60">
        <v>97</v>
      </c>
      <c r="T60">
        <v>42</v>
      </c>
      <c r="U60">
        <v>65</v>
      </c>
      <c r="V60">
        <v>45</v>
      </c>
      <c r="W60">
        <v>72</v>
      </c>
      <c r="X60">
        <v>47</v>
      </c>
      <c r="Y60">
        <v>25</v>
      </c>
      <c r="Z60">
        <v>73</v>
      </c>
      <c r="AA60">
        <v>82</v>
      </c>
      <c r="AB60">
        <v>45</v>
      </c>
      <c r="AC60">
        <v>29</v>
      </c>
      <c r="AD60">
        <v>39</v>
      </c>
      <c r="AE60">
        <v>100</v>
      </c>
      <c r="AF60">
        <v>75</v>
      </c>
    </row>
    <row r="61" spans="12:32">
      <c r="L61">
        <v>66</v>
      </c>
      <c r="M61">
        <v>69</v>
      </c>
      <c r="N61">
        <v>81</v>
      </c>
      <c r="O61">
        <v>19</v>
      </c>
      <c r="P61">
        <v>78</v>
      </c>
      <c r="Q61">
        <v>100</v>
      </c>
      <c r="R61">
        <v>57</v>
      </c>
      <c r="S61">
        <v>27</v>
      </c>
      <c r="T61">
        <v>52</v>
      </c>
      <c r="U61">
        <v>80</v>
      </c>
      <c r="V61">
        <v>9</v>
      </c>
      <c r="W61">
        <v>78</v>
      </c>
      <c r="X61">
        <v>17</v>
      </c>
      <c r="Y61">
        <v>35</v>
      </c>
      <c r="Z61">
        <v>52</v>
      </c>
      <c r="AA61">
        <v>54</v>
      </c>
      <c r="AB61">
        <v>93</v>
      </c>
      <c r="AC61">
        <v>74</v>
      </c>
      <c r="AD61">
        <v>77</v>
      </c>
      <c r="AE61">
        <v>66</v>
      </c>
      <c r="AF61">
        <v>50</v>
      </c>
    </row>
    <row r="62" spans="12:32">
      <c r="L62">
        <v>19</v>
      </c>
      <c r="M62">
        <v>85</v>
      </c>
      <c r="N62">
        <v>32</v>
      </c>
      <c r="O62">
        <v>47</v>
      </c>
      <c r="P62">
        <v>1</v>
      </c>
      <c r="Q62">
        <v>69</v>
      </c>
      <c r="R62">
        <v>68</v>
      </c>
      <c r="S62">
        <v>16</v>
      </c>
      <c r="T62">
        <v>19</v>
      </c>
      <c r="U62">
        <v>28</v>
      </c>
      <c r="V62">
        <v>71</v>
      </c>
      <c r="W62">
        <v>63</v>
      </c>
      <c r="X62">
        <v>73</v>
      </c>
      <c r="Y62">
        <v>18</v>
      </c>
      <c r="Z62">
        <v>49</v>
      </c>
      <c r="AA62">
        <v>41</v>
      </c>
      <c r="AB62">
        <v>19</v>
      </c>
      <c r="AC62">
        <v>11</v>
      </c>
      <c r="AD62">
        <v>42</v>
      </c>
      <c r="AE62">
        <v>49</v>
      </c>
      <c r="AF62">
        <v>3</v>
      </c>
    </row>
    <row r="63" spans="12:32">
      <c r="L63">
        <v>58</v>
      </c>
      <c r="M63">
        <v>30</v>
      </c>
      <c r="N63">
        <v>88</v>
      </c>
      <c r="O63">
        <v>16</v>
      </c>
      <c r="P63">
        <v>44</v>
      </c>
      <c r="Q63">
        <v>90</v>
      </c>
      <c r="R63">
        <v>9</v>
      </c>
      <c r="S63">
        <v>91</v>
      </c>
      <c r="T63">
        <v>68</v>
      </c>
      <c r="U63">
        <v>87</v>
      </c>
      <c r="V63">
        <v>24</v>
      </c>
      <c r="W63">
        <v>38</v>
      </c>
      <c r="X63">
        <v>39</v>
      </c>
      <c r="Y63">
        <v>66</v>
      </c>
      <c r="Z63">
        <v>100</v>
      </c>
      <c r="AA63">
        <v>74</v>
      </c>
      <c r="AB63">
        <v>73</v>
      </c>
      <c r="AC63">
        <v>12</v>
      </c>
      <c r="AD63">
        <v>87</v>
      </c>
      <c r="AE63">
        <v>42</v>
      </c>
      <c r="AF63">
        <v>30</v>
      </c>
    </row>
    <row r="64" spans="12:32">
      <c r="L64">
        <v>8</v>
      </c>
      <c r="M64">
        <v>98</v>
      </c>
      <c r="N64">
        <v>6</v>
      </c>
      <c r="O64">
        <v>1</v>
      </c>
      <c r="P64">
        <v>74</v>
      </c>
      <c r="Q64">
        <v>2</v>
      </c>
      <c r="R64">
        <v>53</v>
      </c>
      <c r="S64">
        <v>35</v>
      </c>
      <c r="T64">
        <v>85</v>
      </c>
      <c r="U64">
        <v>80</v>
      </c>
      <c r="V64">
        <v>71</v>
      </c>
      <c r="W64">
        <v>49</v>
      </c>
      <c r="X64">
        <v>91</v>
      </c>
      <c r="Y64">
        <v>9</v>
      </c>
      <c r="Z64">
        <v>29</v>
      </c>
      <c r="AA64">
        <v>46</v>
      </c>
      <c r="AB64">
        <v>57</v>
      </c>
      <c r="AC64">
        <v>47</v>
      </c>
      <c r="AD64">
        <v>10</v>
      </c>
      <c r="AE64">
        <v>98</v>
      </c>
      <c r="AF64">
        <v>82</v>
      </c>
    </row>
    <row r="65" spans="12:32">
      <c r="L65">
        <v>4</v>
      </c>
      <c r="M65">
        <v>22</v>
      </c>
      <c r="N65">
        <v>18</v>
      </c>
      <c r="O65">
        <v>11</v>
      </c>
      <c r="P65">
        <v>61</v>
      </c>
      <c r="Q65">
        <v>5</v>
      </c>
      <c r="R65">
        <v>100</v>
      </c>
      <c r="S65">
        <v>43</v>
      </c>
      <c r="T65">
        <v>49</v>
      </c>
      <c r="U65">
        <v>34</v>
      </c>
      <c r="V65">
        <v>10</v>
      </c>
      <c r="W65">
        <v>76</v>
      </c>
      <c r="X65">
        <v>40</v>
      </c>
      <c r="Y65">
        <v>93</v>
      </c>
      <c r="Z65">
        <v>79</v>
      </c>
      <c r="AA65">
        <v>81</v>
      </c>
      <c r="AB65">
        <v>33</v>
      </c>
      <c r="AC65">
        <v>7</v>
      </c>
      <c r="AD65">
        <v>97</v>
      </c>
      <c r="AE65">
        <v>43</v>
      </c>
      <c r="AF65">
        <v>44</v>
      </c>
    </row>
    <row r="66" spans="12:32">
      <c r="L66">
        <v>22</v>
      </c>
      <c r="M66">
        <v>89</v>
      </c>
      <c r="N66">
        <v>29</v>
      </c>
      <c r="O66">
        <v>84</v>
      </c>
      <c r="P66">
        <v>88</v>
      </c>
      <c r="Q66">
        <v>18</v>
      </c>
      <c r="R66">
        <v>67</v>
      </c>
      <c r="S66">
        <v>12</v>
      </c>
      <c r="T66">
        <v>26</v>
      </c>
      <c r="U66">
        <v>34</v>
      </c>
      <c r="V66">
        <v>18</v>
      </c>
      <c r="W66">
        <v>86</v>
      </c>
      <c r="X66">
        <v>17</v>
      </c>
      <c r="Y66">
        <v>49</v>
      </c>
      <c r="Z66">
        <v>63</v>
      </c>
      <c r="AA66">
        <v>39</v>
      </c>
      <c r="AB66">
        <v>11</v>
      </c>
      <c r="AC66">
        <v>36</v>
      </c>
      <c r="AD66">
        <v>23</v>
      </c>
      <c r="AE66">
        <v>63</v>
      </c>
      <c r="AF66">
        <v>37</v>
      </c>
    </row>
    <row r="67" spans="12:32">
      <c r="L67">
        <v>5</v>
      </c>
      <c r="M67">
        <v>81</v>
      </c>
      <c r="N67">
        <v>48</v>
      </c>
      <c r="O67">
        <v>65</v>
      </c>
      <c r="P67">
        <v>9</v>
      </c>
      <c r="Q67">
        <v>67</v>
      </c>
      <c r="R67">
        <v>13</v>
      </c>
      <c r="S67">
        <v>78</v>
      </c>
      <c r="T67">
        <v>55</v>
      </c>
      <c r="U67">
        <v>36</v>
      </c>
      <c r="V67">
        <v>53</v>
      </c>
      <c r="W67">
        <v>17</v>
      </c>
      <c r="X67">
        <v>97</v>
      </c>
      <c r="Y67">
        <v>64</v>
      </c>
      <c r="Z67">
        <v>53</v>
      </c>
      <c r="AA67">
        <v>44</v>
      </c>
      <c r="AB67">
        <v>53</v>
      </c>
      <c r="AC67">
        <v>28</v>
      </c>
      <c r="AD67">
        <v>85</v>
      </c>
      <c r="AE67">
        <v>29</v>
      </c>
      <c r="AF67">
        <v>8</v>
      </c>
    </row>
    <row r="68" spans="12:32">
      <c r="L68">
        <v>33</v>
      </c>
      <c r="M68">
        <v>95</v>
      </c>
      <c r="N68">
        <v>12</v>
      </c>
      <c r="O68">
        <v>21</v>
      </c>
      <c r="P68">
        <v>18</v>
      </c>
      <c r="Q68">
        <v>73</v>
      </c>
      <c r="R68">
        <v>31</v>
      </c>
      <c r="S68">
        <v>17</v>
      </c>
      <c r="T68">
        <v>85</v>
      </c>
      <c r="U68">
        <v>97</v>
      </c>
      <c r="V68">
        <v>86</v>
      </c>
      <c r="W68">
        <v>25</v>
      </c>
      <c r="X68">
        <v>77</v>
      </c>
      <c r="Y68">
        <v>59</v>
      </c>
      <c r="Z68">
        <v>36</v>
      </c>
      <c r="AA68">
        <v>86</v>
      </c>
      <c r="AB68">
        <v>43</v>
      </c>
      <c r="AC68">
        <v>73</v>
      </c>
      <c r="AD68">
        <v>23</v>
      </c>
      <c r="AE68">
        <v>68</v>
      </c>
      <c r="AF68">
        <v>25</v>
      </c>
    </row>
    <row r="69" spans="12:32">
      <c r="L69">
        <v>57</v>
      </c>
      <c r="M69">
        <v>32</v>
      </c>
      <c r="N69">
        <v>94</v>
      </c>
      <c r="O69">
        <v>59</v>
      </c>
      <c r="P69">
        <v>15</v>
      </c>
      <c r="Q69">
        <v>22</v>
      </c>
      <c r="R69">
        <v>18</v>
      </c>
      <c r="S69">
        <v>77</v>
      </c>
      <c r="T69">
        <v>4</v>
      </c>
      <c r="U69">
        <v>84</v>
      </c>
      <c r="V69">
        <v>63</v>
      </c>
      <c r="W69">
        <v>99</v>
      </c>
      <c r="X69">
        <v>36</v>
      </c>
      <c r="Y69">
        <v>53</v>
      </c>
      <c r="Z69">
        <v>34</v>
      </c>
      <c r="AA69">
        <v>59</v>
      </c>
      <c r="AB69">
        <v>36</v>
      </c>
      <c r="AC69">
        <v>36</v>
      </c>
      <c r="AD69">
        <v>61</v>
      </c>
      <c r="AE69">
        <v>84</v>
      </c>
      <c r="AF69">
        <v>37</v>
      </c>
    </row>
    <row r="70" spans="12:32">
      <c r="L70">
        <v>67</v>
      </c>
      <c r="M70">
        <v>55</v>
      </c>
      <c r="N70">
        <v>5</v>
      </c>
      <c r="O70">
        <v>66</v>
      </c>
      <c r="P70">
        <v>36</v>
      </c>
      <c r="Q70">
        <v>26</v>
      </c>
      <c r="R70">
        <v>34</v>
      </c>
      <c r="S70">
        <v>82</v>
      </c>
      <c r="T70">
        <v>59</v>
      </c>
      <c r="U70">
        <v>8</v>
      </c>
      <c r="V70">
        <v>48</v>
      </c>
      <c r="W70">
        <v>60</v>
      </c>
      <c r="X70">
        <v>41</v>
      </c>
      <c r="Y70">
        <v>33</v>
      </c>
      <c r="Z70">
        <v>53</v>
      </c>
      <c r="AA70">
        <v>1</v>
      </c>
      <c r="AB70">
        <v>99</v>
      </c>
      <c r="AC70">
        <v>83</v>
      </c>
      <c r="AD70">
        <v>15</v>
      </c>
      <c r="AE70">
        <v>65</v>
      </c>
      <c r="AF70">
        <v>56</v>
      </c>
    </row>
    <row r="71" spans="12:32">
      <c r="L71">
        <v>4</v>
      </c>
      <c r="M71">
        <v>10</v>
      </c>
      <c r="N71">
        <v>12</v>
      </c>
      <c r="O71">
        <v>86</v>
      </c>
      <c r="P71">
        <v>91</v>
      </c>
      <c r="Q71">
        <v>11</v>
      </c>
      <c r="R71">
        <v>73</v>
      </c>
      <c r="S71">
        <v>14</v>
      </c>
      <c r="T71">
        <v>28</v>
      </c>
      <c r="U71">
        <v>67</v>
      </c>
      <c r="V71">
        <v>95</v>
      </c>
      <c r="W71">
        <v>47</v>
      </c>
      <c r="X71">
        <v>63</v>
      </c>
      <c r="Y71">
        <v>73</v>
      </c>
      <c r="Z71">
        <v>89</v>
      </c>
      <c r="AA71">
        <v>94</v>
      </c>
      <c r="AB71">
        <v>98</v>
      </c>
      <c r="AC71">
        <v>4</v>
      </c>
      <c r="AD71">
        <v>33</v>
      </c>
      <c r="AE71">
        <v>90</v>
      </c>
      <c r="AF71">
        <v>51</v>
      </c>
    </row>
    <row r="72" spans="12:32">
      <c r="L72">
        <v>52</v>
      </c>
      <c r="M72">
        <v>69</v>
      </c>
      <c r="N72">
        <v>35</v>
      </c>
      <c r="O72">
        <v>8</v>
      </c>
      <c r="P72">
        <v>38</v>
      </c>
      <c r="Q72">
        <v>63</v>
      </c>
      <c r="R72">
        <v>20</v>
      </c>
      <c r="S72">
        <v>68</v>
      </c>
      <c r="T72">
        <v>16</v>
      </c>
      <c r="U72">
        <v>64</v>
      </c>
      <c r="V72">
        <v>58</v>
      </c>
      <c r="W72">
        <v>75</v>
      </c>
      <c r="X72">
        <v>86</v>
      </c>
      <c r="Y72">
        <v>75</v>
      </c>
      <c r="Z72">
        <v>87</v>
      </c>
      <c r="AA72">
        <v>12</v>
      </c>
      <c r="AB72">
        <v>86</v>
      </c>
      <c r="AC72">
        <v>60</v>
      </c>
      <c r="AD72">
        <v>9</v>
      </c>
      <c r="AE72">
        <v>93</v>
      </c>
      <c r="AF72">
        <v>6</v>
      </c>
    </row>
    <row r="73" spans="12:32">
      <c r="L73">
        <v>46</v>
      </c>
      <c r="M73">
        <v>25</v>
      </c>
      <c r="N73">
        <v>70</v>
      </c>
      <c r="O73">
        <v>45</v>
      </c>
      <c r="P73">
        <v>99</v>
      </c>
      <c r="Q73">
        <v>56</v>
      </c>
      <c r="R73">
        <v>34</v>
      </c>
      <c r="S73">
        <v>4</v>
      </c>
      <c r="T73">
        <v>98</v>
      </c>
      <c r="U73">
        <v>77</v>
      </c>
      <c r="V73">
        <v>70</v>
      </c>
      <c r="W73">
        <v>92</v>
      </c>
      <c r="X73">
        <v>42</v>
      </c>
      <c r="Y73">
        <v>91</v>
      </c>
      <c r="Z73">
        <v>29</v>
      </c>
      <c r="AA73">
        <v>47</v>
      </c>
      <c r="AB73">
        <v>1</v>
      </c>
      <c r="AC73">
        <v>6</v>
      </c>
      <c r="AD73">
        <v>61</v>
      </c>
      <c r="AE73">
        <v>53</v>
      </c>
      <c r="AF73">
        <v>31</v>
      </c>
    </row>
    <row r="74" spans="12:32">
      <c r="L74">
        <v>79</v>
      </c>
      <c r="M74">
        <v>71</v>
      </c>
      <c r="N74">
        <v>61</v>
      </c>
      <c r="O74">
        <v>38</v>
      </c>
      <c r="P74">
        <v>37</v>
      </c>
      <c r="Q74">
        <v>66</v>
      </c>
      <c r="R74">
        <v>24</v>
      </c>
      <c r="S74">
        <v>97</v>
      </c>
      <c r="T74">
        <v>91</v>
      </c>
      <c r="U74">
        <v>44</v>
      </c>
      <c r="V74">
        <v>29</v>
      </c>
      <c r="W74">
        <v>57</v>
      </c>
      <c r="X74">
        <v>83</v>
      </c>
      <c r="Y74">
        <v>93</v>
      </c>
      <c r="Z74">
        <v>81</v>
      </c>
      <c r="AA74">
        <v>40</v>
      </c>
      <c r="AB74">
        <v>15</v>
      </c>
      <c r="AC74">
        <v>68</v>
      </c>
      <c r="AD74">
        <v>41</v>
      </c>
      <c r="AE74">
        <v>45</v>
      </c>
      <c r="AF74">
        <v>67</v>
      </c>
    </row>
    <row r="75" spans="12:32">
      <c r="L75">
        <v>28</v>
      </c>
      <c r="M75">
        <v>51</v>
      </c>
      <c r="N75">
        <v>23</v>
      </c>
      <c r="O75">
        <v>75</v>
      </c>
      <c r="P75">
        <v>42</v>
      </c>
      <c r="Q75">
        <v>89</v>
      </c>
      <c r="R75">
        <v>79</v>
      </c>
      <c r="S75">
        <v>42</v>
      </c>
      <c r="T75">
        <v>22</v>
      </c>
      <c r="U75">
        <v>58</v>
      </c>
      <c r="V75">
        <v>99</v>
      </c>
      <c r="W75">
        <v>92</v>
      </c>
      <c r="X75">
        <v>40</v>
      </c>
      <c r="Y75">
        <v>22</v>
      </c>
      <c r="Z75">
        <v>35</v>
      </c>
      <c r="AA75">
        <v>2</v>
      </c>
      <c r="AB75">
        <v>22</v>
      </c>
      <c r="AC75">
        <v>16</v>
      </c>
      <c r="AD75">
        <v>75</v>
      </c>
      <c r="AE75">
        <v>16</v>
      </c>
      <c r="AF75">
        <v>8</v>
      </c>
    </row>
    <row r="76" spans="12:32">
      <c r="L76">
        <v>95</v>
      </c>
      <c r="M76">
        <v>41</v>
      </c>
      <c r="N76">
        <v>44</v>
      </c>
      <c r="O76">
        <v>60</v>
      </c>
      <c r="P76">
        <v>83</v>
      </c>
      <c r="Q76">
        <v>57</v>
      </c>
      <c r="R76">
        <v>61</v>
      </c>
      <c r="S76">
        <v>59</v>
      </c>
      <c r="T76">
        <v>39</v>
      </c>
      <c r="U76">
        <v>9</v>
      </c>
      <c r="V76">
        <v>7</v>
      </c>
      <c r="W76">
        <v>62</v>
      </c>
      <c r="X76">
        <v>71</v>
      </c>
      <c r="Y76">
        <v>50</v>
      </c>
      <c r="Z76">
        <v>62</v>
      </c>
      <c r="AA76">
        <v>16</v>
      </c>
      <c r="AB76">
        <v>12</v>
      </c>
      <c r="AC76">
        <v>49</v>
      </c>
      <c r="AD76">
        <v>28</v>
      </c>
      <c r="AE76">
        <v>73</v>
      </c>
      <c r="AF76">
        <v>5</v>
      </c>
    </row>
    <row r="77" spans="12:32">
      <c r="L77">
        <v>40</v>
      </c>
      <c r="M77">
        <v>76</v>
      </c>
      <c r="N77">
        <v>54</v>
      </c>
      <c r="O77">
        <v>4</v>
      </c>
      <c r="P77">
        <v>46</v>
      </c>
      <c r="Q77">
        <v>23</v>
      </c>
      <c r="R77">
        <v>28</v>
      </c>
      <c r="S77">
        <v>66</v>
      </c>
      <c r="T77">
        <v>29</v>
      </c>
      <c r="U77">
        <v>76</v>
      </c>
      <c r="V77">
        <v>37</v>
      </c>
      <c r="W77">
        <v>22</v>
      </c>
      <c r="X77">
        <v>59</v>
      </c>
      <c r="Y77">
        <v>66</v>
      </c>
      <c r="Z77">
        <v>40</v>
      </c>
      <c r="AA77">
        <v>58</v>
      </c>
      <c r="AB77">
        <v>66</v>
      </c>
      <c r="AC77">
        <v>14</v>
      </c>
      <c r="AD77">
        <v>77</v>
      </c>
      <c r="AE77">
        <v>3</v>
      </c>
      <c r="AF77">
        <v>54</v>
      </c>
    </row>
    <row r="78" spans="12:32">
      <c r="L78">
        <v>96</v>
      </c>
      <c r="M78">
        <v>61</v>
      </c>
      <c r="N78">
        <v>55</v>
      </c>
      <c r="O78">
        <v>1</v>
      </c>
      <c r="P78">
        <v>59</v>
      </c>
      <c r="Q78">
        <v>67</v>
      </c>
      <c r="R78">
        <v>37</v>
      </c>
      <c r="S78">
        <v>96</v>
      </c>
      <c r="T78">
        <v>52</v>
      </c>
      <c r="U78">
        <v>95</v>
      </c>
      <c r="V78">
        <v>10</v>
      </c>
      <c r="W78">
        <v>74</v>
      </c>
      <c r="X78">
        <v>12</v>
      </c>
      <c r="Y78">
        <v>13</v>
      </c>
      <c r="Z78">
        <v>94</v>
      </c>
      <c r="AA78">
        <v>72</v>
      </c>
      <c r="AB78">
        <v>74</v>
      </c>
      <c r="AC78">
        <v>86</v>
      </c>
      <c r="AD78">
        <v>71</v>
      </c>
      <c r="AE78">
        <v>33</v>
      </c>
      <c r="AF78">
        <v>36</v>
      </c>
    </row>
    <row r="79" spans="12:32">
      <c r="L79">
        <v>3</v>
      </c>
      <c r="M79">
        <v>7</v>
      </c>
      <c r="N79">
        <v>17</v>
      </c>
      <c r="O79">
        <v>28</v>
      </c>
      <c r="P79">
        <v>87</v>
      </c>
      <c r="Q79">
        <v>5</v>
      </c>
      <c r="R79">
        <v>98</v>
      </c>
      <c r="S79">
        <v>31</v>
      </c>
      <c r="T79">
        <v>62</v>
      </c>
      <c r="U79">
        <v>72</v>
      </c>
      <c r="V79">
        <v>52</v>
      </c>
      <c r="W79">
        <v>32</v>
      </c>
      <c r="X79">
        <v>71</v>
      </c>
      <c r="Y79">
        <v>18</v>
      </c>
      <c r="Z79">
        <v>55</v>
      </c>
      <c r="AA79">
        <v>72</v>
      </c>
      <c r="AB79">
        <v>48</v>
      </c>
      <c r="AC79">
        <v>65</v>
      </c>
      <c r="AD79">
        <v>84</v>
      </c>
      <c r="AE79">
        <v>87</v>
      </c>
      <c r="AF79">
        <v>26</v>
      </c>
    </row>
    <row r="80" spans="12:32">
      <c r="L80">
        <v>96</v>
      </c>
      <c r="M80">
        <v>37</v>
      </c>
      <c r="N80">
        <v>82</v>
      </c>
      <c r="O80">
        <v>70</v>
      </c>
      <c r="P80">
        <v>8</v>
      </c>
      <c r="Q80">
        <v>56</v>
      </c>
      <c r="R80">
        <v>25</v>
      </c>
      <c r="S80">
        <v>41</v>
      </c>
      <c r="T80">
        <v>16</v>
      </c>
      <c r="U80">
        <v>72</v>
      </c>
      <c r="V80">
        <v>94</v>
      </c>
      <c r="W80">
        <v>49</v>
      </c>
      <c r="X80">
        <v>11</v>
      </c>
      <c r="Y80">
        <v>94</v>
      </c>
      <c r="Z80">
        <v>84</v>
      </c>
      <c r="AA80">
        <v>79</v>
      </c>
      <c r="AB80">
        <v>37</v>
      </c>
      <c r="AC80">
        <v>61</v>
      </c>
      <c r="AD80">
        <v>48</v>
      </c>
      <c r="AE80">
        <v>32</v>
      </c>
      <c r="AF80">
        <v>35</v>
      </c>
    </row>
    <row r="81" spans="12:32">
      <c r="L81">
        <v>39</v>
      </c>
      <c r="M81">
        <v>33</v>
      </c>
      <c r="N81">
        <v>1</v>
      </c>
      <c r="O81">
        <v>82</v>
      </c>
      <c r="P81">
        <v>35</v>
      </c>
      <c r="Q81">
        <v>51</v>
      </c>
      <c r="R81">
        <v>71</v>
      </c>
      <c r="S81">
        <v>55</v>
      </c>
      <c r="T81">
        <v>66</v>
      </c>
      <c r="U81">
        <v>43</v>
      </c>
      <c r="V81">
        <v>20</v>
      </c>
      <c r="W81">
        <v>5</v>
      </c>
      <c r="X81">
        <v>77</v>
      </c>
      <c r="Y81">
        <v>86</v>
      </c>
      <c r="Z81">
        <v>5</v>
      </c>
      <c r="AA81">
        <v>19</v>
      </c>
      <c r="AB81">
        <v>71</v>
      </c>
      <c r="AC81">
        <v>53</v>
      </c>
      <c r="AD81">
        <v>94</v>
      </c>
      <c r="AE81">
        <v>65</v>
      </c>
      <c r="AF81">
        <v>73</v>
      </c>
    </row>
    <row r="82" spans="12:32">
      <c r="L82">
        <v>46</v>
      </c>
      <c r="M82">
        <v>15</v>
      </c>
      <c r="N82">
        <v>81</v>
      </c>
      <c r="O82">
        <v>86</v>
      </c>
      <c r="P82">
        <v>74</v>
      </c>
      <c r="Q82">
        <v>69</v>
      </c>
      <c r="R82">
        <v>22</v>
      </c>
      <c r="S82">
        <v>85</v>
      </c>
      <c r="T82">
        <v>64</v>
      </c>
      <c r="U82">
        <v>69</v>
      </c>
      <c r="V82">
        <v>17</v>
      </c>
      <c r="W82">
        <v>99</v>
      </c>
      <c r="X82">
        <v>90</v>
      </c>
      <c r="Y82">
        <v>76</v>
      </c>
      <c r="Z82">
        <v>84</v>
      </c>
      <c r="AA82">
        <v>14</v>
      </c>
      <c r="AB82">
        <v>2</v>
      </c>
      <c r="AC82">
        <v>41</v>
      </c>
      <c r="AD82">
        <v>63</v>
      </c>
      <c r="AE82">
        <v>23</v>
      </c>
      <c r="AF82">
        <v>37</v>
      </c>
    </row>
    <row r="83" spans="12:32">
      <c r="L83">
        <v>23</v>
      </c>
      <c r="M83">
        <v>24</v>
      </c>
      <c r="N83">
        <v>3</v>
      </c>
      <c r="O83">
        <v>40</v>
      </c>
      <c r="P83">
        <v>30</v>
      </c>
      <c r="Q83">
        <v>27</v>
      </c>
      <c r="R83">
        <v>73</v>
      </c>
      <c r="S83">
        <v>16</v>
      </c>
      <c r="T83">
        <v>85</v>
      </c>
      <c r="U83">
        <v>2</v>
      </c>
      <c r="V83">
        <v>20</v>
      </c>
      <c r="W83">
        <v>44</v>
      </c>
      <c r="X83">
        <v>68</v>
      </c>
      <c r="Y83">
        <v>34</v>
      </c>
      <c r="Z83">
        <v>47</v>
      </c>
      <c r="AA83">
        <v>77</v>
      </c>
      <c r="AB83">
        <v>75</v>
      </c>
      <c r="AC83">
        <v>8</v>
      </c>
      <c r="AD83">
        <v>15</v>
      </c>
      <c r="AE83">
        <v>98</v>
      </c>
      <c r="AF83">
        <v>5</v>
      </c>
    </row>
    <row r="84" spans="12:32">
      <c r="L84">
        <v>6</v>
      </c>
      <c r="M84">
        <v>64</v>
      </c>
      <c r="N84">
        <v>5</v>
      </c>
      <c r="O84">
        <v>95</v>
      </c>
      <c r="P84">
        <v>11</v>
      </c>
      <c r="Q84">
        <v>15</v>
      </c>
      <c r="R84">
        <v>90</v>
      </c>
      <c r="S84">
        <v>36</v>
      </c>
      <c r="T84">
        <v>44</v>
      </c>
      <c r="U84">
        <v>97</v>
      </c>
      <c r="V84">
        <v>99</v>
      </c>
      <c r="W84">
        <v>41</v>
      </c>
      <c r="X84">
        <v>50</v>
      </c>
      <c r="Y84">
        <v>82</v>
      </c>
      <c r="Z84">
        <v>67</v>
      </c>
      <c r="AA84">
        <v>13</v>
      </c>
      <c r="AB84">
        <v>72</v>
      </c>
      <c r="AC84">
        <v>40</v>
      </c>
      <c r="AD84">
        <v>99</v>
      </c>
      <c r="AE84">
        <v>95</v>
      </c>
      <c r="AF84">
        <v>25</v>
      </c>
    </row>
    <row r="85" spans="12:32">
      <c r="L85">
        <v>72</v>
      </c>
      <c r="M85">
        <v>36</v>
      </c>
      <c r="N85">
        <v>24</v>
      </c>
      <c r="O85">
        <v>58</v>
      </c>
      <c r="P85">
        <v>23</v>
      </c>
      <c r="Q85">
        <v>89</v>
      </c>
      <c r="R85">
        <v>45</v>
      </c>
      <c r="S85">
        <v>83</v>
      </c>
      <c r="T85">
        <v>68</v>
      </c>
      <c r="U85">
        <v>65</v>
      </c>
      <c r="V85">
        <v>48</v>
      </c>
      <c r="W85">
        <v>77</v>
      </c>
      <c r="X85">
        <v>13</v>
      </c>
      <c r="Y85">
        <v>71</v>
      </c>
      <c r="Z85">
        <v>63</v>
      </c>
      <c r="AA85">
        <v>5</v>
      </c>
      <c r="AB85">
        <v>32</v>
      </c>
      <c r="AC85">
        <v>53</v>
      </c>
      <c r="AD85">
        <v>14</v>
      </c>
      <c r="AE85">
        <v>40</v>
      </c>
      <c r="AF85">
        <v>69</v>
      </c>
    </row>
    <row r="86" spans="12:32">
      <c r="L86">
        <v>8</v>
      </c>
      <c r="M86">
        <v>34</v>
      </c>
      <c r="N86">
        <v>69</v>
      </c>
      <c r="O86">
        <v>26</v>
      </c>
      <c r="P86">
        <v>14</v>
      </c>
      <c r="Q86">
        <v>77</v>
      </c>
      <c r="R86">
        <v>15</v>
      </c>
      <c r="S86">
        <v>8</v>
      </c>
      <c r="T86">
        <v>21</v>
      </c>
      <c r="U86">
        <v>71</v>
      </c>
      <c r="V86">
        <v>64</v>
      </c>
      <c r="W86">
        <v>93</v>
      </c>
      <c r="X86">
        <v>34</v>
      </c>
      <c r="Y86">
        <v>51</v>
      </c>
      <c r="Z86">
        <v>48</v>
      </c>
      <c r="AA86">
        <v>55</v>
      </c>
      <c r="AB86">
        <v>4</v>
      </c>
      <c r="AC86">
        <v>36</v>
      </c>
      <c r="AD86">
        <v>28</v>
      </c>
      <c r="AE86">
        <v>63</v>
      </c>
      <c r="AF86">
        <v>100</v>
      </c>
    </row>
    <row r="87" spans="12:32">
      <c r="L87">
        <v>48</v>
      </c>
      <c r="M87">
        <v>91</v>
      </c>
      <c r="N87">
        <v>81</v>
      </c>
      <c r="O87">
        <v>13</v>
      </c>
      <c r="P87">
        <v>94</v>
      </c>
      <c r="Q87">
        <v>87</v>
      </c>
      <c r="R87">
        <v>18</v>
      </c>
      <c r="S87">
        <v>48</v>
      </c>
      <c r="T87">
        <v>63</v>
      </c>
      <c r="U87">
        <v>29</v>
      </c>
      <c r="V87">
        <v>16</v>
      </c>
      <c r="W87">
        <v>6</v>
      </c>
      <c r="X87">
        <v>60</v>
      </c>
      <c r="Y87">
        <v>50</v>
      </c>
      <c r="Z87">
        <v>91</v>
      </c>
      <c r="AA87">
        <v>58</v>
      </c>
      <c r="AB87">
        <v>50</v>
      </c>
      <c r="AC87">
        <v>74</v>
      </c>
      <c r="AD87">
        <v>27</v>
      </c>
      <c r="AE87">
        <v>69</v>
      </c>
      <c r="AF87">
        <v>5</v>
      </c>
    </row>
    <row r="88" spans="12:32">
      <c r="L88">
        <v>70</v>
      </c>
      <c r="M88">
        <v>29</v>
      </c>
      <c r="N88">
        <v>30</v>
      </c>
      <c r="O88">
        <v>5</v>
      </c>
      <c r="P88">
        <v>18</v>
      </c>
      <c r="Q88">
        <v>75</v>
      </c>
      <c r="R88">
        <v>97</v>
      </c>
      <c r="S88">
        <v>27</v>
      </c>
      <c r="T88">
        <v>62</v>
      </c>
      <c r="U88">
        <v>76</v>
      </c>
      <c r="V88">
        <v>3</v>
      </c>
      <c r="W88">
        <v>18</v>
      </c>
      <c r="X88">
        <v>66</v>
      </c>
      <c r="Y88">
        <v>54</v>
      </c>
      <c r="Z88">
        <v>58</v>
      </c>
      <c r="AA88">
        <v>74</v>
      </c>
      <c r="AB88">
        <v>33</v>
      </c>
      <c r="AC88">
        <v>95</v>
      </c>
      <c r="AD88">
        <v>84</v>
      </c>
      <c r="AE88">
        <v>63</v>
      </c>
      <c r="AF88">
        <v>60</v>
      </c>
    </row>
    <row r="89" spans="12:32">
      <c r="L89">
        <v>57</v>
      </c>
      <c r="M89">
        <v>78</v>
      </c>
      <c r="N89">
        <v>44</v>
      </c>
      <c r="O89">
        <v>99</v>
      </c>
      <c r="P89">
        <v>59</v>
      </c>
      <c r="Q89">
        <v>65</v>
      </c>
      <c r="R89">
        <v>31</v>
      </c>
      <c r="S89">
        <v>91</v>
      </c>
      <c r="T89">
        <v>38</v>
      </c>
      <c r="U89">
        <v>13</v>
      </c>
      <c r="V89">
        <v>35</v>
      </c>
      <c r="W89">
        <v>9</v>
      </c>
      <c r="X89">
        <v>85</v>
      </c>
      <c r="Y89">
        <v>46</v>
      </c>
      <c r="Z89">
        <v>78</v>
      </c>
      <c r="AA89">
        <v>100</v>
      </c>
      <c r="AB89">
        <v>79</v>
      </c>
      <c r="AC89">
        <v>62</v>
      </c>
      <c r="AD89">
        <v>86</v>
      </c>
      <c r="AE89">
        <v>36</v>
      </c>
      <c r="AF89">
        <v>45</v>
      </c>
    </row>
    <row r="90" spans="12:32">
      <c r="L90">
        <v>98</v>
      </c>
      <c r="M90">
        <v>92</v>
      </c>
      <c r="N90">
        <v>39</v>
      </c>
      <c r="O90">
        <v>60</v>
      </c>
      <c r="P90">
        <v>45</v>
      </c>
      <c r="Q90">
        <v>75</v>
      </c>
      <c r="R90">
        <v>30</v>
      </c>
      <c r="S90">
        <v>34</v>
      </c>
      <c r="T90">
        <v>53</v>
      </c>
      <c r="U90">
        <v>95</v>
      </c>
      <c r="V90">
        <v>70</v>
      </c>
      <c r="W90">
        <v>8</v>
      </c>
      <c r="X90">
        <v>93</v>
      </c>
      <c r="Y90">
        <v>88</v>
      </c>
      <c r="Z90">
        <v>42</v>
      </c>
      <c r="AA90">
        <v>64</v>
      </c>
      <c r="AB90">
        <v>8</v>
      </c>
      <c r="AC90">
        <v>96</v>
      </c>
      <c r="AD90">
        <v>51</v>
      </c>
      <c r="AE90">
        <v>12</v>
      </c>
      <c r="AF90">
        <v>13</v>
      </c>
    </row>
    <row r="91" spans="12:32">
      <c r="L91">
        <v>45</v>
      </c>
      <c r="M91">
        <v>23</v>
      </c>
      <c r="N91">
        <v>30</v>
      </c>
      <c r="O91">
        <v>91</v>
      </c>
      <c r="P91">
        <v>89</v>
      </c>
      <c r="Q91">
        <v>36</v>
      </c>
      <c r="R91">
        <v>9</v>
      </c>
      <c r="S91">
        <v>64</v>
      </c>
      <c r="T91">
        <v>11</v>
      </c>
      <c r="U91">
        <v>54</v>
      </c>
      <c r="V91">
        <v>8</v>
      </c>
      <c r="W91">
        <v>68</v>
      </c>
      <c r="X91">
        <v>10</v>
      </c>
      <c r="Y91">
        <v>100</v>
      </c>
      <c r="Z91">
        <v>42</v>
      </c>
      <c r="AA91">
        <v>10</v>
      </c>
      <c r="AB91">
        <v>42</v>
      </c>
      <c r="AC91">
        <v>28</v>
      </c>
      <c r="AD91">
        <v>52</v>
      </c>
      <c r="AE91">
        <v>74</v>
      </c>
      <c r="AF91">
        <v>95</v>
      </c>
    </row>
    <row r="92" spans="12:32">
      <c r="L92">
        <v>69</v>
      </c>
      <c r="M92">
        <v>70</v>
      </c>
      <c r="N92">
        <v>86</v>
      </c>
      <c r="O92">
        <v>55</v>
      </c>
      <c r="P92">
        <v>70</v>
      </c>
      <c r="Q92">
        <v>5</v>
      </c>
      <c r="R92">
        <v>78</v>
      </c>
      <c r="S92">
        <v>71</v>
      </c>
      <c r="T92">
        <v>51</v>
      </c>
      <c r="U92">
        <v>70</v>
      </c>
      <c r="V92">
        <v>48</v>
      </c>
      <c r="W92">
        <v>77</v>
      </c>
      <c r="X92">
        <v>78</v>
      </c>
      <c r="Y92">
        <v>55</v>
      </c>
      <c r="Z92">
        <v>91</v>
      </c>
      <c r="AA92">
        <v>47</v>
      </c>
      <c r="AB92">
        <v>41</v>
      </c>
      <c r="AC92">
        <v>83</v>
      </c>
      <c r="AD92">
        <v>94</v>
      </c>
      <c r="AE92">
        <v>91</v>
      </c>
      <c r="AF92">
        <v>46</v>
      </c>
    </row>
    <row r="93" spans="12:32">
      <c r="L93">
        <v>50</v>
      </c>
      <c r="M93">
        <v>56</v>
      </c>
      <c r="N93">
        <v>42</v>
      </c>
      <c r="O93">
        <v>18</v>
      </c>
      <c r="P93">
        <v>47</v>
      </c>
      <c r="Q93">
        <v>2</v>
      </c>
      <c r="R93">
        <v>85</v>
      </c>
      <c r="S93">
        <v>49</v>
      </c>
      <c r="T93">
        <v>53</v>
      </c>
      <c r="U93">
        <v>17</v>
      </c>
      <c r="V93">
        <v>51</v>
      </c>
      <c r="W93">
        <v>67</v>
      </c>
      <c r="X93">
        <v>58</v>
      </c>
      <c r="Y93">
        <v>70</v>
      </c>
      <c r="Z93">
        <v>51</v>
      </c>
      <c r="AA93">
        <v>87</v>
      </c>
      <c r="AB93">
        <v>24</v>
      </c>
      <c r="AC93">
        <v>24</v>
      </c>
      <c r="AD93">
        <v>86</v>
      </c>
      <c r="AE93">
        <v>36</v>
      </c>
      <c r="AF93">
        <v>54</v>
      </c>
    </row>
    <row r="94" spans="12:32">
      <c r="L94">
        <v>17</v>
      </c>
      <c r="M94">
        <v>20</v>
      </c>
      <c r="N94">
        <v>19</v>
      </c>
      <c r="O94">
        <v>68</v>
      </c>
      <c r="P94">
        <v>2</v>
      </c>
      <c r="Q94">
        <v>10</v>
      </c>
      <c r="R94">
        <v>2</v>
      </c>
      <c r="S94">
        <v>12</v>
      </c>
      <c r="T94">
        <v>79</v>
      </c>
      <c r="U94">
        <v>67</v>
      </c>
      <c r="V94">
        <v>93</v>
      </c>
      <c r="W94">
        <v>73</v>
      </c>
      <c r="X94">
        <v>40</v>
      </c>
      <c r="Y94">
        <v>50</v>
      </c>
      <c r="Z94">
        <v>46</v>
      </c>
      <c r="AA94">
        <v>24</v>
      </c>
      <c r="AB94">
        <v>40</v>
      </c>
      <c r="AC94">
        <v>58</v>
      </c>
      <c r="AD94">
        <v>83</v>
      </c>
      <c r="AE94">
        <v>53</v>
      </c>
      <c r="AF94">
        <v>94</v>
      </c>
    </row>
    <row r="95" spans="12:32">
      <c r="L95">
        <v>55</v>
      </c>
      <c r="M95">
        <v>56</v>
      </c>
      <c r="N95">
        <v>25</v>
      </c>
      <c r="O95">
        <v>28</v>
      </c>
      <c r="P95">
        <v>1</v>
      </c>
      <c r="Q95">
        <v>71</v>
      </c>
      <c r="R95">
        <v>64</v>
      </c>
      <c r="S95">
        <v>8</v>
      </c>
      <c r="T95">
        <v>7</v>
      </c>
      <c r="U95">
        <v>23</v>
      </c>
      <c r="V95">
        <v>15</v>
      </c>
      <c r="W95">
        <v>42</v>
      </c>
      <c r="X95">
        <v>28</v>
      </c>
      <c r="Y95">
        <v>56</v>
      </c>
      <c r="Z95">
        <v>33</v>
      </c>
      <c r="AA95">
        <v>99</v>
      </c>
      <c r="AB95">
        <v>10</v>
      </c>
      <c r="AC95">
        <v>30</v>
      </c>
      <c r="AD95">
        <v>73</v>
      </c>
      <c r="AE95">
        <v>51</v>
      </c>
      <c r="AF95">
        <v>16</v>
      </c>
    </row>
    <row r="96" spans="12:32">
      <c r="L96">
        <v>64</v>
      </c>
      <c r="M96">
        <v>68</v>
      </c>
      <c r="N96">
        <v>99</v>
      </c>
      <c r="O96">
        <v>77</v>
      </c>
      <c r="P96">
        <v>20</v>
      </c>
      <c r="Q96">
        <v>38</v>
      </c>
      <c r="R96">
        <v>29</v>
      </c>
      <c r="S96">
        <v>96</v>
      </c>
      <c r="T96">
        <v>6</v>
      </c>
      <c r="U96">
        <v>92</v>
      </c>
      <c r="V96">
        <v>60</v>
      </c>
      <c r="W96">
        <v>90</v>
      </c>
      <c r="X96">
        <v>85</v>
      </c>
      <c r="Y96">
        <v>83</v>
      </c>
      <c r="Z96">
        <v>53</v>
      </c>
      <c r="AA96">
        <v>39</v>
      </c>
      <c r="AB96">
        <v>66</v>
      </c>
      <c r="AC96">
        <v>37</v>
      </c>
      <c r="AD96">
        <v>79</v>
      </c>
      <c r="AE96">
        <v>6</v>
      </c>
      <c r="AF96">
        <v>95</v>
      </c>
    </row>
    <row r="97" spans="12:32">
      <c r="L97">
        <v>87</v>
      </c>
      <c r="M97">
        <v>77</v>
      </c>
      <c r="N97">
        <v>77</v>
      </c>
      <c r="O97">
        <v>13</v>
      </c>
      <c r="P97">
        <v>85</v>
      </c>
      <c r="Q97">
        <v>62</v>
      </c>
      <c r="R97">
        <v>4</v>
      </c>
      <c r="S97">
        <v>66</v>
      </c>
      <c r="T97">
        <v>11</v>
      </c>
      <c r="U97">
        <v>95</v>
      </c>
      <c r="V97">
        <v>99</v>
      </c>
      <c r="W97">
        <v>57</v>
      </c>
      <c r="X97">
        <v>13</v>
      </c>
      <c r="Y97">
        <v>74</v>
      </c>
      <c r="Z97">
        <v>28</v>
      </c>
      <c r="AA97">
        <v>33</v>
      </c>
      <c r="AB97">
        <v>70</v>
      </c>
      <c r="AC97">
        <v>22</v>
      </c>
      <c r="AD97">
        <v>90</v>
      </c>
      <c r="AE97">
        <v>29</v>
      </c>
      <c r="AF97">
        <v>78</v>
      </c>
    </row>
    <row r="98" spans="12:32">
      <c r="L98">
        <v>96</v>
      </c>
      <c r="M98">
        <v>72</v>
      </c>
      <c r="N98">
        <v>80</v>
      </c>
      <c r="O98">
        <v>61</v>
      </c>
      <c r="P98">
        <v>73</v>
      </c>
      <c r="Q98">
        <v>72</v>
      </c>
      <c r="R98">
        <v>86</v>
      </c>
      <c r="S98">
        <v>49</v>
      </c>
      <c r="T98">
        <v>79</v>
      </c>
      <c r="U98">
        <v>89</v>
      </c>
      <c r="V98">
        <v>52</v>
      </c>
      <c r="W98">
        <v>100</v>
      </c>
      <c r="X98">
        <v>9</v>
      </c>
      <c r="Y98">
        <v>74</v>
      </c>
      <c r="Z98">
        <v>100</v>
      </c>
      <c r="AA98">
        <v>64</v>
      </c>
      <c r="AB98">
        <v>46</v>
      </c>
      <c r="AC98">
        <v>37</v>
      </c>
      <c r="AD98">
        <v>32</v>
      </c>
      <c r="AE98">
        <v>98</v>
      </c>
      <c r="AF98">
        <v>10</v>
      </c>
    </row>
  </sheetData>
  <hyperlinks>
    <hyperlink ref="A1" location="'Table of contents'!A1" display="Return to table of contents"/>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heet15"/>
  <dimension ref="A1:P29"/>
  <sheetViews>
    <sheetView showGridLines="0" showRowColHeaders="0" workbookViewId="0">
      <selection activeCell="C27" sqref="C27"/>
    </sheetView>
  </sheetViews>
  <sheetFormatPr defaultRowHeight="15"/>
  <sheetData>
    <row r="1" spans="1:16">
      <c r="A1" s="1" t="s">
        <v>38</v>
      </c>
      <c r="F1" s="99" t="s">
        <v>321</v>
      </c>
      <c r="G1" s="100"/>
      <c r="H1" s="100"/>
      <c r="I1" s="100"/>
      <c r="J1" s="100"/>
      <c r="K1" s="100"/>
      <c r="L1" s="100"/>
      <c r="M1" s="100"/>
      <c r="N1" s="101"/>
    </row>
    <row r="3" spans="1:16">
      <c r="L3">
        <v>10</v>
      </c>
      <c r="M3">
        <v>13</v>
      </c>
      <c r="O3">
        <v>7</v>
      </c>
      <c r="P3">
        <v>9</v>
      </c>
    </row>
    <row r="4" spans="1:16">
      <c r="L4">
        <v>1</v>
      </c>
      <c r="M4">
        <v>9</v>
      </c>
      <c r="O4">
        <v>12</v>
      </c>
      <c r="P4">
        <v>7</v>
      </c>
    </row>
    <row r="5" spans="1:16">
      <c r="L5">
        <v>5</v>
      </c>
      <c r="M5">
        <v>4</v>
      </c>
      <c r="O5">
        <v>1</v>
      </c>
      <c r="P5">
        <v>1</v>
      </c>
    </row>
    <row r="6" spans="1:16">
      <c r="O6">
        <v>6</v>
      </c>
      <c r="P6">
        <v>12</v>
      </c>
    </row>
    <row r="7" spans="1:16">
      <c r="O7">
        <v>15</v>
      </c>
      <c r="P7">
        <v>2</v>
      </c>
    </row>
    <row r="10" spans="1:16">
      <c r="M10">
        <v>13</v>
      </c>
      <c r="N10">
        <v>4</v>
      </c>
      <c r="O10">
        <v>10</v>
      </c>
    </row>
    <row r="29" spans="3: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Sheet16"/>
  <dimension ref="A1:N62"/>
  <sheetViews>
    <sheetView showGridLines="0" showRowColHeaders="0" topLeftCell="A43" workbookViewId="0">
      <selection activeCell="A69" sqref="A69"/>
    </sheetView>
  </sheetViews>
  <sheetFormatPr defaultRowHeight="15"/>
  <sheetData>
    <row r="1" spans="1:14">
      <c r="A1" s="1" t="s">
        <v>38</v>
      </c>
      <c r="F1" s="99" t="s">
        <v>321</v>
      </c>
      <c r="G1" s="100"/>
      <c r="H1" s="100"/>
      <c r="I1" s="100"/>
      <c r="J1" s="100"/>
      <c r="K1" s="100"/>
      <c r="L1" s="100"/>
      <c r="M1" s="100"/>
      <c r="N1" s="101"/>
    </row>
    <row r="11" spans="1:14">
      <c r="L11">
        <v>3</v>
      </c>
      <c r="M11">
        <v>3</v>
      </c>
      <c r="N11">
        <f>L11*M11</f>
        <v>9</v>
      </c>
    </row>
    <row r="12" spans="1:14">
      <c r="L12">
        <v>4</v>
      </c>
      <c r="M12">
        <v>1</v>
      </c>
    </row>
    <row r="13" spans="1:14">
      <c r="L13">
        <v>2</v>
      </c>
      <c r="M13">
        <v>3</v>
      </c>
    </row>
    <row r="14" spans="1:14">
      <c r="L14">
        <v>2</v>
      </c>
      <c r="M14">
        <v>1</v>
      </c>
    </row>
    <row r="15" spans="1:14">
      <c r="L15">
        <v>5</v>
      </c>
      <c r="M15">
        <v>1</v>
      </c>
    </row>
    <row r="16" spans="1:14">
      <c r="L16">
        <v>4</v>
      </c>
      <c r="M16">
        <v>2</v>
      </c>
    </row>
    <row r="17" spans="3:13">
      <c r="L17">
        <v>3</v>
      </c>
      <c r="M17">
        <v>5</v>
      </c>
    </row>
    <row r="25" spans="3:13">
      <c r="L25">
        <v>6</v>
      </c>
      <c r="M25">
        <v>2</v>
      </c>
    </row>
    <row r="26" spans="3:13">
      <c r="L26">
        <v>9</v>
      </c>
      <c r="M26">
        <v>1</v>
      </c>
    </row>
    <row r="27" spans="3:13">
      <c r="L27">
        <v>4</v>
      </c>
      <c r="M27">
        <v>9</v>
      </c>
    </row>
    <row r="28" spans="3:13">
      <c r="L28">
        <v>7</v>
      </c>
      <c r="M28">
        <v>6</v>
      </c>
    </row>
    <row r="29" spans="3:13">
      <c r="C29" s="87"/>
      <c r="L29">
        <v>2</v>
      </c>
      <c r="M29">
        <v>3</v>
      </c>
    </row>
    <row r="30" spans="3:13">
      <c r="L30">
        <v>8</v>
      </c>
      <c r="M30">
        <v>5</v>
      </c>
    </row>
    <row r="31" spans="3:13">
      <c r="L31">
        <v>3</v>
      </c>
      <c r="M31">
        <v>9</v>
      </c>
    </row>
    <row r="44" spans="12:14">
      <c r="L44">
        <v>10</v>
      </c>
      <c r="M44">
        <v>7</v>
      </c>
      <c r="N44">
        <f>L44*M44</f>
        <v>70</v>
      </c>
    </row>
    <row r="45" spans="12:14">
      <c r="L45">
        <v>6</v>
      </c>
      <c r="M45">
        <v>9</v>
      </c>
    </row>
    <row r="46" spans="12:14">
      <c r="L46">
        <v>4</v>
      </c>
      <c r="M46">
        <v>9</v>
      </c>
    </row>
    <row r="47" spans="12:14">
      <c r="L47">
        <v>5</v>
      </c>
      <c r="M47">
        <v>1</v>
      </c>
    </row>
    <row r="48" spans="12:14">
      <c r="L48">
        <v>2</v>
      </c>
      <c r="M48">
        <v>8</v>
      </c>
    </row>
    <row r="49" spans="12:14">
      <c r="L49">
        <v>8</v>
      </c>
      <c r="M49">
        <v>10</v>
      </c>
    </row>
    <row r="50" spans="12:14">
      <c r="L50">
        <v>10</v>
      </c>
      <c r="M50">
        <v>7</v>
      </c>
    </row>
    <row r="56" spans="12:14">
      <c r="L56">
        <v>7</v>
      </c>
      <c r="M56">
        <v>8</v>
      </c>
      <c r="N56">
        <f>L56*M56</f>
        <v>56</v>
      </c>
    </row>
    <row r="57" spans="12:14">
      <c r="L57">
        <v>2</v>
      </c>
      <c r="M57">
        <v>1</v>
      </c>
    </row>
    <row r="58" spans="12:14">
      <c r="L58">
        <v>10</v>
      </c>
      <c r="M58">
        <v>2</v>
      </c>
    </row>
    <row r="59" spans="12:14">
      <c r="L59">
        <v>4</v>
      </c>
      <c r="M59">
        <v>1</v>
      </c>
    </row>
    <row r="60" spans="12:14">
      <c r="L60">
        <v>4</v>
      </c>
      <c r="M60">
        <v>5</v>
      </c>
    </row>
    <row r="61" spans="12:14">
      <c r="L61">
        <v>3</v>
      </c>
      <c r="M61">
        <v>8</v>
      </c>
    </row>
    <row r="62" spans="12:14">
      <c r="L62">
        <v>7</v>
      </c>
      <c r="M62">
        <v>8</v>
      </c>
    </row>
  </sheetData>
  <hyperlinks>
    <hyperlink ref="A1" location="'Table of contents'!A1" display="Return to table of contents"/>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7"/>
  <dimension ref="A1:P54"/>
  <sheetViews>
    <sheetView showGridLines="0" showRowColHeaders="0" topLeftCell="A46" workbookViewId="0">
      <selection activeCell="L54" sqref="L54"/>
    </sheetView>
  </sheetViews>
  <sheetFormatPr defaultRowHeight="15"/>
  <sheetData>
    <row r="1" spans="1:14">
      <c r="A1" s="1" t="s">
        <v>38</v>
      </c>
      <c r="F1" s="99" t="s">
        <v>321</v>
      </c>
      <c r="G1" s="100"/>
      <c r="H1" s="100"/>
      <c r="I1" s="100"/>
      <c r="J1" s="100"/>
      <c r="K1" s="100"/>
      <c r="L1" s="100"/>
      <c r="M1" s="100"/>
      <c r="N1" s="101"/>
    </row>
    <row r="3" spans="1:14">
      <c r="L3">
        <v>1</v>
      </c>
      <c r="M3">
        <v>1</v>
      </c>
      <c r="N3">
        <f t="shared" ref="N3:N9" si="0">L3*M3</f>
        <v>1</v>
      </c>
    </row>
    <row r="4" spans="1:14">
      <c r="L4">
        <v>2</v>
      </c>
      <c r="M4">
        <v>3</v>
      </c>
      <c r="N4">
        <f t="shared" si="0"/>
        <v>6</v>
      </c>
    </row>
    <row r="5" spans="1:14">
      <c r="L5">
        <v>9</v>
      </c>
      <c r="M5">
        <v>5</v>
      </c>
      <c r="N5">
        <f t="shared" si="0"/>
        <v>45</v>
      </c>
    </row>
    <row r="6" spans="1:14">
      <c r="L6">
        <v>7</v>
      </c>
      <c r="M6">
        <v>4</v>
      </c>
      <c r="N6">
        <f t="shared" si="0"/>
        <v>28</v>
      </c>
    </row>
    <row r="7" spans="1:14">
      <c r="L7">
        <v>8</v>
      </c>
      <c r="M7">
        <v>8</v>
      </c>
      <c r="N7">
        <f t="shared" si="0"/>
        <v>64</v>
      </c>
    </row>
    <row r="8" spans="1:14">
      <c r="L8">
        <v>8</v>
      </c>
      <c r="M8">
        <v>10</v>
      </c>
      <c r="N8">
        <f t="shared" si="0"/>
        <v>80</v>
      </c>
    </row>
    <row r="9" spans="1:14">
      <c r="L9">
        <v>7</v>
      </c>
      <c r="M9">
        <v>6</v>
      </c>
      <c r="N9">
        <f t="shared" si="0"/>
        <v>42</v>
      </c>
    </row>
    <row r="27" spans="3:16">
      <c r="L27">
        <v>10</v>
      </c>
      <c r="M27">
        <v>2</v>
      </c>
      <c r="N27" s="3">
        <f>PRODUCT(L27:M27)</f>
        <v>20</v>
      </c>
    </row>
    <row r="28" spans="3:16">
      <c r="L28">
        <v>6</v>
      </c>
      <c r="M28">
        <v>7</v>
      </c>
      <c r="N28" s="3">
        <f>PRODUCT(L28:M28)</f>
        <v>42</v>
      </c>
    </row>
    <row r="29" spans="3:16">
      <c r="C29" s="87"/>
      <c r="L29">
        <v>1</v>
      </c>
      <c r="M29">
        <v>8</v>
      </c>
      <c r="N29" s="3">
        <f>PRODUCT(L29:M29)</f>
        <v>8</v>
      </c>
    </row>
    <row r="31" spans="3:16">
      <c r="P31" s="5">
        <v>47.65</v>
      </c>
    </row>
    <row r="32" spans="3:16">
      <c r="P32" s="5">
        <v>44.2</v>
      </c>
    </row>
    <row r="33" spans="12:16">
      <c r="P33" s="5">
        <v>37.68</v>
      </c>
    </row>
    <row r="34" spans="12:16">
      <c r="P34" s="5">
        <v>31.34</v>
      </c>
    </row>
    <row r="35" spans="12:16">
      <c r="P35" s="5">
        <v>89.36</v>
      </c>
    </row>
    <row r="36" spans="12:16">
      <c r="P36" s="5">
        <v>68.150000000000006</v>
      </c>
    </row>
    <row r="37" spans="12:16">
      <c r="P37" s="5">
        <v>28.57</v>
      </c>
    </row>
    <row r="46" spans="12:16">
      <c r="L46">
        <v>147</v>
      </c>
    </row>
    <row r="47" spans="12:16">
      <c r="L47">
        <v>173</v>
      </c>
    </row>
    <row r="48" spans="12:16">
      <c r="L48">
        <v>217</v>
      </c>
    </row>
    <row r="49" spans="12:12">
      <c r="L49">
        <v>178</v>
      </c>
    </row>
    <row r="50" spans="12:12">
      <c r="L50">
        <v>120</v>
      </c>
    </row>
    <row r="51" spans="12:12">
      <c r="L51">
        <v>203</v>
      </c>
    </row>
    <row r="52" spans="12:12">
      <c r="L52">
        <v>137</v>
      </c>
    </row>
    <row r="53" spans="12:12">
      <c r="L53">
        <v>217</v>
      </c>
    </row>
    <row r="54" spans="12:12">
      <c r="L54">
        <v>153</v>
      </c>
    </row>
  </sheetData>
  <hyperlinks>
    <hyperlink ref="A1" location="'Table of contents'!A1" display="Return to table of contents"/>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sheetPr codeName="Sheet18"/>
  <dimension ref="A1:N29"/>
  <sheetViews>
    <sheetView showGridLines="0" showRowColHeaders="0" topLeftCell="A7" workbookViewId="0">
      <selection activeCell="A21" sqref="A21"/>
    </sheetView>
  </sheetViews>
  <sheetFormatPr defaultRowHeight="15"/>
  <sheetData>
    <row r="1" spans="1:14">
      <c r="A1" s="1" t="s">
        <v>38</v>
      </c>
      <c r="F1" s="99" t="s">
        <v>321</v>
      </c>
      <c r="G1" s="100"/>
      <c r="H1" s="100"/>
      <c r="I1" s="100"/>
      <c r="J1" s="100"/>
      <c r="K1" s="100"/>
      <c r="L1" s="100"/>
      <c r="M1" s="100"/>
      <c r="N1" s="101"/>
    </row>
    <row r="3" spans="1:14">
      <c r="L3">
        <v>2</v>
      </c>
      <c r="M3">
        <v>3</v>
      </c>
      <c r="N3">
        <f t="shared" ref="N3:N9" si="0">L3*M3</f>
        <v>6</v>
      </c>
    </row>
    <row r="4" spans="1:14">
      <c r="L4">
        <v>7</v>
      </c>
      <c r="M4">
        <v>4</v>
      </c>
      <c r="N4">
        <f t="shared" si="0"/>
        <v>28</v>
      </c>
    </row>
    <row r="5" spans="1:14">
      <c r="L5">
        <v>3</v>
      </c>
      <c r="M5">
        <v>6</v>
      </c>
      <c r="N5">
        <f t="shared" si="0"/>
        <v>18</v>
      </c>
    </row>
    <row r="6" spans="1:14">
      <c r="L6">
        <v>3</v>
      </c>
      <c r="M6">
        <v>9</v>
      </c>
      <c r="N6">
        <f t="shared" si="0"/>
        <v>27</v>
      </c>
    </row>
    <row r="7" spans="1:14">
      <c r="L7">
        <v>6</v>
      </c>
      <c r="M7">
        <v>7</v>
      </c>
      <c r="N7">
        <f t="shared" si="0"/>
        <v>42</v>
      </c>
    </row>
    <row r="8" spans="1:14">
      <c r="L8">
        <v>6</v>
      </c>
      <c r="M8">
        <v>6</v>
      </c>
      <c r="N8">
        <f t="shared" si="0"/>
        <v>36</v>
      </c>
    </row>
    <row r="9" spans="1:14">
      <c r="L9">
        <v>1</v>
      </c>
      <c r="M9">
        <v>4</v>
      </c>
      <c r="N9">
        <f t="shared" si="0"/>
        <v>4</v>
      </c>
    </row>
    <row r="29" spans="3:3">
      <c r="C29" s="87"/>
    </row>
  </sheetData>
  <hyperlinks>
    <hyperlink ref="A1" location="'Table of contents'!A1" display="Return to table of contents"/>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1:N29"/>
  <sheetViews>
    <sheetView showGridLines="0" showRowColHeaders="0" workbookViewId="0">
      <selection activeCell="A23" sqref="A23"/>
    </sheetView>
  </sheetViews>
  <sheetFormatPr defaultRowHeight="15"/>
  <sheetData>
    <row r="1" spans="1:14">
      <c r="A1" s="1" t="s">
        <v>38</v>
      </c>
      <c r="F1" s="98" t="s">
        <v>321</v>
      </c>
      <c r="G1" s="98"/>
      <c r="H1" s="98"/>
      <c r="I1" s="98"/>
      <c r="J1" s="98"/>
      <c r="K1" s="98"/>
      <c r="L1" s="98"/>
      <c r="M1" s="98"/>
      <c r="N1" s="98"/>
    </row>
    <row r="29" spans="3: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sheetPr codeName="Sheet19"/>
  <dimension ref="A1:N87"/>
  <sheetViews>
    <sheetView showGridLines="0" showRowColHeaders="0" topLeftCell="A70" workbookViewId="0">
      <selection activeCell="A91" sqref="A91"/>
    </sheetView>
  </sheetViews>
  <sheetFormatPr defaultRowHeight="15"/>
  <sheetData>
    <row r="1" spans="1:14">
      <c r="A1" s="1" t="s">
        <v>38</v>
      </c>
      <c r="F1" s="99" t="s">
        <v>321</v>
      </c>
      <c r="G1" s="100"/>
      <c r="H1" s="100"/>
      <c r="I1" s="100"/>
      <c r="J1" s="100"/>
      <c r="K1" s="100"/>
      <c r="L1" s="100"/>
      <c r="M1" s="100"/>
      <c r="N1" s="101"/>
    </row>
    <row r="21" spans="2:5">
      <c r="B21" t="s">
        <v>51</v>
      </c>
      <c r="C21" s="9" t="s">
        <v>59</v>
      </c>
      <c r="D21" s="9" t="s">
        <v>55</v>
      </c>
      <c r="E21" s="9" t="s">
        <v>60</v>
      </c>
    </row>
    <row r="22" spans="2:5">
      <c r="B22" t="s">
        <v>41</v>
      </c>
      <c r="C22" s="4">
        <v>3</v>
      </c>
      <c r="D22">
        <v>100</v>
      </c>
      <c r="E22" s="4">
        <f>C22*D22</f>
        <v>300</v>
      </c>
    </row>
    <row r="23" spans="2:5">
      <c r="B23" t="s">
        <v>43</v>
      </c>
      <c r="C23" s="4">
        <v>3.25</v>
      </c>
      <c r="D23">
        <v>50</v>
      </c>
      <c r="E23" s="4">
        <f>C23*D23</f>
        <v>162.5</v>
      </c>
    </row>
    <row r="24" spans="2:5">
      <c r="B24" t="s">
        <v>46</v>
      </c>
      <c r="C24" s="4">
        <v>3.5</v>
      </c>
      <c r="D24">
        <v>200</v>
      </c>
      <c r="E24" s="4">
        <f>C24*D24</f>
        <v>700</v>
      </c>
    </row>
    <row r="29" spans="2:5">
      <c r="C29" s="87"/>
    </row>
    <row r="57" spans="2:3">
      <c r="B57" s="9" t="s">
        <v>354</v>
      </c>
      <c r="C57" s="9" t="s">
        <v>328</v>
      </c>
    </row>
    <row r="58" spans="2:3">
      <c r="B58">
        <v>1</v>
      </c>
      <c r="C58">
        <v>36</v>
      </c>
    </row>
    <row r="59" spans="2:3">
      <c r="B59">
        <v>2</v>
      </c>
      <c r="C59">
        <v>33</v>
      </c>
    </row>
    <row r="60" spans="2:3">
      <c r="B60">
        <v>3</v>
      </c>
      <c r="C60">
        <v>49</v>
      </c>
    </row>
    <row r="61" spans="2:3">
      <c r="B61">
        <v>4</v>
      </c>
      <c r="C61">
        <v>25</v>
      </c>
    </row>
    <row r="62" spans="2:3">
      <c r="B62">
        <v>5</v>
      </c>
      <c r="C62">
        <v>21</v>
      </c>
    </row>
    <row r="63" spans="2:3">
      <c r="B63">
        <v>6</v>
      </c>
      <c r="C63">
        <v>46</v>
      </c>
    </row>
    <row r="64" spans="2:3">
      <c r="B64">
        <v>7</v>
      </c>
      <c r="C64">
        <v>27</v>
      </c>
    </row>
    <row r="65" spans="2:3">
      <c r="B65">
        <v>8</v>
      </c>
      <c r="C65">
        <v>35</v>
      </c>
    </row>
    <row r="66" spans="2:3">
      <c r="B66">
        <v>9</v>
      </c>
      <c r="C66">
        <v>22</v>
      </c>
    </row>
    <row r="67" spans="2:3">
      <c r="B67">
        <v>10</v>
      </c>
      <c r="C67">
        <v>27</v>
      </c>
    </row>
    <row r="68" spans="2:3">
      <c r="B68">
        <v>11</v>
      </c>
      <c r="C68">
        <v>37</v>
      </c>
    </row>
    <row r="69" spans="2:3">
      <c r="B69">
        <v>12</v>
      </c>
      <c r="C69">
        <v>36</v>
      </c>
    </row>
    <row r="70" spans="2:3">
      <c r="B70">
        <v>13</v>
      </c>
      <c r="C70">
        <v>21</v>
      </c>
    </row>
    <row r="71" spans="2:3">
      <c r="B71">
        <v>14</v>
      </c>
      <c r="C71">
        <v>35</v>
      </c>
    </row>
    <row r="72" spans="2:3">
      <c r="B72">
        <v>15</v>
      </c>
      <c r="C72">
        <v>39</v>
      </c>
    </row>
    <row r="73" spans="2:3">
      <c r="B73">
        <v>16</v>
      </c>
      <c r="C73">
        <v>48</v>
      </c>
    </row>
    <row r="74" spans="2:3">
      <c r="B74">
        <v>17</v>
      </c>
      <c r="C74">
        <v>35</v>
      </c>
    </row>
    <row r="75" spans="2:3">
      <c r="B75">
        <v>18</v>
      </c>
      <c r="C75">
        <v>38</v>
      </c>
    </row>
    <row r="76" spans="2:3">
      <c r="B76">
        <v>19</v>
      </c>
      <c r="C76">
        <v>36</v>
      </c>
    </row>
    <row r="77" spans="2:3">
      <c r="B77">
        <v>20</v>
      </c>
      <c r="C77">
        <v>44</v>
      </c>
    </row>
    <row r="78" spans="2:3">
      <c r="B78">
        <v>21</v>
      </c>
      <c r="C78">
        <v>34</v>
      </c>
    </row>
    <row r="79" spans="2:3">
      <c r="B79">
        <v>22</v>
      </c>
      <c r="C79">
        <v>50</v>
      </c>
    </row>
    <row r="80" spans="2:3">
      <c r="B80">
        <v>23</v>
      </c>
      <c r="C80">
        <v>44</v>
      </c>
    </row>
    <row r="81" spans="2:3">
      <c r="B81">
        <v>24</v>
      </c>
      <c r="C81">
        <v>41</v>
      </c>
    </row>
    <row r="82" spans="2:3">
      <c r="B82">
        <v>25</v>
      </c>
      <c r="C82">
        <v>43</v>
      </c>
    </row>
    <row r="83" spans="2:3">
      <c r="B83">
        <v>26</v>
      </c>
      <c r="C83">
        <v>48</v>
      </c>
    </row>
    <row r="84" spans="2:3">
      <c r="B84">
        <v>27</v>
      </c>
      <c r="C84">
        <v>29</v>
      </c>
    </row>
    <row r="85" spans="2:3">
      <c r="B85">
        <v>28</v>
      </c>
      <c r="C85">
        <v>34</v>
      </c>
    </row>
    <row r="86" spans="2:3">
      <c r="B86">
        <v>29</v>
      </c>
      <c r="C86">
        <v>22</v>
      </c>
    </row>
    <row r="87" spans="2:3">
      <c r="B87">
        <v>30</v>
      </c>
      <c r="C87">
        <v>28</v>
      </c>
    </row>
  </sheetData>
  <hyperlinks>
    <hyperlink ref="A1" location="'Table of contents'!A1" display="Return to table of contents"/>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20"/>
  <dimension ref="A1:P29"/>
  <sheetViews>
    <sheetView showGridLines="0" showRowColHeaders="0" topLeftCell="A96" workbookViewId="0">
      <selection activeCell="A107" sqref="A107"/>
    </sheetView>
  </sheetViews>
  <sheetFormatPr defaultRowHeight="15"/>
  <sheetData>
    <row r="1" spans="1:16">
      <c r="A1" s="1" t="s">
        <v>38</v>
      </c>
      <c r="F1" s="99" t="s">
        <v>321</v>
      </c>
      <c r="G1" s="100"/>
      <c r="H1" s="100"/>
      <c r="I1" s="100"/>
      <c r="J1" s="100"/>
      <c r="K1" s="100"/>
      <c r="L1" s="100"/>
      <c r="M1" s="100"/>
      <c r="N1" s="101"/>
    </row>
    <row r="3" spans="1:16">
      <c r="L3" s="9"/>
      <c r="M3" s="9"/>
      <c r="N3" s="9"/>
      <c r="O3" s="9"/>
      <c r="P3" s="9"/>
    </row>
    <row r="4" spans="1:16">
      <c r="M4" s="8"/>
      <c r="P4" s="8"/>
    </row>
    <row r="5" spans="1:16">
      <c r="M5" s="8"/>
      <c r="P5" s="8"/>
    </row>
    <row r="6" spans="1:16">
      <c r="M6" s="8"/>
      <c r="P6" s="8"/>
    </row>
    <row r="7" spans="1:16">
      <c r="M7" s="8"/>
      <c r="P7" s="8"/>
    </row>
    <row r="8" spans="1:16">
      <c r="M8" s="8"/>
      <c r="P8" s="8"/>
    </row>
    <row r="9" spans="1:16">
      <c r="M9" s="8"/>
      <c r="P9" s="8"/>
    </row>
    <row r="10" spans="1:16">
      <c r="M10" s="8"/>
      <c r="P10" s="8"/>
    </row>
    <row r="11" spans="1:16">
      <c r="M11" s="8"/>
      <c r="P11" s="8"/>
    </row>
    <row r="12" spans="1:16">
      <c r="M12" s="8"/>
      <c r="P12" s="8"/>
    </row>
    <row r="13" spans="1:16">
      <c r="M13" s="8"/>
      <c r="P13" s="8"/>
    </row>
    <row r="14" spans="1:16">
      <c r="M14" s="8"/>
      <c r="P14" s="8"/>
    </row>
    <row r="15" spans="1:16">
      <c r="M15" s="8"/>
      <c r="P15" s="8"/>
    </row>
    <row r="16" spans="1:16">
      <c r="M16" s="8"/>
      <c r="P16" s="8"/>
    </row>
    <row r="17" spans="3:16">
      <c r="M17" s="8"/>
      <c r="P17" s="8"/>
    </row>
    <row r="18" spans="3:16">
      <c r="M18" s="8"/>
      <c r="P18" s="8"/>
    </row>
    <row r="19" spans="3:16">
      <c r="M19" s="8"/>
      <c r="P19" s="8"/>
    </row>
    <row r="20" spans="3:16">
      <c r="M20" s="8"/>
      <c r="P20" s="8"/>
    </row>
    <row r="21" spans="3:16">
      <c r="M21" s="8"/>
      <c r="P21" s="8"/>
    </row>
    <row r="22" spans="3:16">
      <c r="M22" s="8"/>
      <c r="P22" s="8"/>
    </row>
    <row r="23" spans="3:16">
      <c r="M23" s="8"/>
      <c r="P23" s="8"/>
    </row>
    <row r="24" spans="3:16">
      <c r="M24" s="8"/>
      <c r="P24" s="8"/>
    </row>
    <row r="25" spans="3:16">
      <c r="M25" s="8"/>
      <c r="P25" s="8"/>
    </row>
    <row r="26" spans="3:16">
      <c r="M26" s="8"/>
      <c r="P26" s="8"/>
    </row>
    <row r="27" spans="3:16">
      <c r="M27" s="8"/>
      <c r="P27" s="8"/>
    </row>
    <row r="28" spans="3:16">
      <c r="M28" s="8"/>
      <c r="P28" s="8"/>
    </row>
    <row r="29" spans="3:16">
      <c r="C29" s="87"/>
    </row>
  </sheetData>
  <hyperlinks>
    <hyperlink ref="A1" location="'Table of contents'!A1" display="Return to table of contents"/>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Sheet73"/>
  <dimension ref="A1:Q82"/>
  <sheetViews>
    <sheetView showGridLines="0" showRowColHeaders="0" topLeftCell="A64" workbookViewId="0">
      <selection activeCell="A86" sqref="A86"/>
    </sheetView>
  </sheetViews>
  <sheetFormatPr defaultRowHeight="15"/>
  <cols>
    <col min="13" max="13" width="10.140625" bestFit="1" customWidth="1"/>
    <col min="14" max="14" width="11.42578125" bestFit="1" customWidth="1"/>
    <col min="15" max="15" width="10.42578125" bestFit="1" customWidth="1"/>
  </cols>
  <sheetData>
    <row r="1" spans="1:17">
      <c r="A1" s="1" t="s">
        <v>38</v>
      </c>
      <c r="F1" s="99" t="s">
        <v>321</v>
      </c>
      <c r="G1" s="100"/>
      <c r="H1" s="100"/>
      <c r="I1" s="100"/>
      <c r="J1" s="100"/>
      <c r="K1" s="100"/>
      <c r="L1" s="100"/>
      <c r="M1" s="100"/>
      <c r="N1" s="101"/>
    </row>
    <row r="3" spans="1:17">
      <c r="L3" s="92" t="s">
        <v>354</v>
      </c>
      <c r="M3" s="92" t="s">
        <v>328</v>
      </c>
      <c r="N3" s="93" t="s">
        <v>359</v>
      </c>
      <c r="O3" s="93" t="s">
        <v>430</v>
      </c>
      <c r="P3" s="92" t="s">
        <v>431</v>
      </c>
      <c r="Q3" s="92" t="s">
        <v>432</v>
      </c>
    </row>
    <row r="4" spans="1:17">
      <c r="L4">
        <v>1</v>
      </c>
      <c r="M4">
        <v>35</v>
      </c>
      <c r="N4" s="61" t="s">
        <v>360</v>
      </c>
      <c r="O4" s="61" t="s">
        <v>433</v>
      </c>
      <c r="P4" s="9">
        <v>1</v>
      </c>
      <c r="Q4" s="90">
        <v>65400</v>
      </c>
    </row>
    <row r="5" spans="1:17">
      <c r="L5">
        <v>2</v>
      </c>
      <c r="M5">
        <v>61</v>
      </c>
      <c r="N5" s="61" t="s">
        <v>361</v>
      </c>
      <c r="O5" s="61" t="s">
        <v>434</v>
      </c>
      <c r="P5" s="9">
        <v>2</v>
      </c>
      <c r="Q5" s="90">
        <v>62000</v>
      </c>
    </row>
    <row r="6" spans="1:17">
      <c r="L6">
        <v>3</v>
      </c>
      <c r="M6">
        <v>35</v>
      </c>
      <c r="N6" s="61" t="s">
        <v>360</v>
      </c>
      <c r="O6" s="61" t="s">
        <v>434</v>
      </c>
      <c r="P6" s="9">
        <v>0</v>
      </c>
      <c r="Q6" s="90">
        <v>63200</v>
      </c>
    </row>
    <row r="7" spans="1:17">
      <c r="L7">
        <v>4</v>
      </c>
      <c r="M7">
        <v>37</v>
      </c>
      <c r="N7" s="61" t="s">
        <v>360</v>
      </c>
      <c r="O7" s="61" t="s">
        <v>436</v>
      </c>
      <c r="P7" s="9">
        <v>2</v>
      </c>
      <c r="Q7" s="90">
        <v>52000</v>
      </c>
    </row>
    <row r="8" spans="1:17">
      <c r="L8">
        <v>5</v>
      </c>
      <c r="M8">
        <v>32</v>
      </c>
      <c r="N8" s="61" t="s">
        <v>361</v>
      </c>
      <c r="O8" s="61" t="s">
        <v>433</v>
      </c>
      <c r="P8" s="9">
        <v>3</v>
      </c>
      <c r="Q8" s="90">
        <v>81400</v>
      </c>
    </row>
    <row r="9" spans="1:17">
      <c r="L9">
        <v>6</v>
      </c>
      <c r="M9">
        <v>33</v>
      </c>
      <c r="N9" s="61" t="s">
        <v>361</v>
      </c>
      <c r="O9" s="61" t="s">
        <v>434</v>
      </c>
      <c r="P9" s="9">
        <v>3</v>
      </c>
      <c r="Q9" s="90">
        <v>46300</v>
      </c>
    </row>
    <row r="10" spans="1:17">
      <c r="L10">
        <v>7</v>
      </c>
      <c r="M10">
        <v>65</v>
      </c>
      <c r="N10" s="61" t="s">
        <v>361</v>
      </c>
      <c r="O10" s="61" t="s">
        <v>434</v>
      </c>
      <c r="P10" s="9">
        <v>2</v>
      </c>
      <c r="Q10" s="90">
        <v>49600</v>
      </c>
    </row>
    <row r="11" spans="1:17">
      <c r="L11">
        <v>8</v>
      </c>
      <c r="M11">
        <v>45</v>
      </c>
      <c r="N11" s="61" t="s">
        <v>360</v>
      </c>
      <c r="O11" s="61" t="s">
        <v>433</v>
      </c>
      <c r="P11" s="9">
        <v>1</v>
      </c>
      <c r="Q11" s="90">
        <v>45900</v>
      </c>
    </row>
    <row r="12" spans="1:17">
      <c r="L12">
        <v>9</v>
      </c>
      <c r="M12">
        <v>40</v>
      </c>
      <c r="N12" s="61" t="s">
        <v>360</v>
      </c>
      <c r="O12" s="61" t="s">
        <v>434</v>
      </c>
      <c r="P12" s="9">
        <v>3</v>
      </c>
      <c r="Q12" s="90">
        <v>47700</v>
      </c>
    </row>
    <row r="13" spans="1:17">
      <c r="L13">
        <v>10</v>
      </c>
      <c r="M13">
        <v>32</v>
      </c>
      <c r="N13" s="61" t="s">
        <v>361</v>
      </c>
      <c r="O13" s="61" t="s">
        <v>433</v>
      </c>
      <c r="P13" s="9">
        <v>1</v>
      </c>
      <c r="Q13" s="90">
        <v>59900</v>
      </c>
    </row>
    <row r="14" spans="1:17">
      <c r="L14">
        <v>11</v>
      </c>
      <c r="M14">
        <v>57</v>
      </c>
      <c r="N14" s="61" t="s">
        <v>360</v>
      </c>
      <c r="O14" s="61" t="s">
        <v>434</v>
      </c>
      <c r="P14" s="9">
        <v>1</v>
      </c>
      <c r="Q14" s="90">
        <v>48100</v>
      </c>
    </row>
    <row r="15" spans="1:17">
      <c r="L15">
        <v>12</v>
      </c>
      <c r="M15">
        <v>38</v>
      </c>
      <c r="N15" s="61" t="s">
        <v>361</v>
      </c>
      <c r="O15" s="61" t="s">
        <v>436</v>
      </c>
      <c r="P15" s="9">
        <v>0</v>
      </c>
      <c r="Q15" s="90">
        <v>58100</v>
      </c>
    </row>
    <row r="16" spans="1:17">
      <c r="L16">
        <v>13</v>
      </c>
      <c r="M16">
        <v>37</v>
      </c>
      <c r="N16" s="61" t="s">
        <v>361</v>
      </c>
      <c r="O16" s="61" t="s">
        <v>436</v>
      </c>
      <c r="P16" s="9">
        <v>2</v>
      </c>
      <c r="Q16" s="90">
        <v>56000</v>
      </c>
    </row>
    <row r="17" spans="3:17">
      <c r="L17">
        <v>14</v>
      </c>
      <c r="M17">
        <v>42</v>
      </c>
      <c r="N17" s="61" t="s">
        <v>361</v>
      </c>
      <c r="O17" s="61" t="s">
        <v>433</v>
      </c>
      <c r="P17" s="9">
        <v>2</v>
      </c>
      <c r="Q17" s="90">
        <v>53400</v>
      </c>
    </row>
    <row r="18" spans="3:17">
      <c r="L18">
        <v>15</v>
      </c>
      <c r="M18">
        <v>38</v>
      </c>
      <c r="N18" s="61" t="s">
        <v>361</v>
      </c>
      <c r="O18" s="61" t="s">
        <v>433</v>
      </c>
      <c r="P18" s="9">
        <v>2</v>
      </c>
      <c r="Q18" s="90">
        <v>39000</v>
      </c>
    </row>
    <row r="19" spans="3:17">
      <c r="L19">
        <v>16</v>
      </c>
      <c r="M19">
        <v>48</v>
      </c>
      <c r="N19" s="61" t="s">
        <v>360</v>
      </c>
      <c r="O19" s="61" t="s">
        <v>433</v>
      </c>
      <c r="P19" s="9">
        <v>1</v>
      </c>
      <c r="Q19" s="90">
        <v>61500</v>
      </c>
    </row>
    <row r="20" spans="3:17">
      <c r="L20">
        <v>17</v>
      </c>
      <c r="M20">
        <v>40</v>
      </c>
      <c r="N20" s="61" t="s">
        <v>360</v>
      </c>
      <c r="O20" s="61" t="s">
        <v>436</v>
      </c>
      <c r="P20" s="9">
        <v>0</v>
      </c>
      <c r="Q20" s="90">
        <v>37700</v>
      </c>
    </row>
    <row r="21" spans="3:17">
      <c r="L21">
        <v>18</v>
      </c>
      <c r="M21">
        <v>57</v>
      </c>
      <c r="N21" s="61" t="s">
        <v>361</v>
      </c>
      <c r="O21" s="61" t="s">
        <v>436</v>
      </c>
      <c r="P21" s="9">
        <v>2</v>
      </c>
      <c r="Q21" s="90">
        <v>36700</v>
      </c>
    </row>
    <row r="22" spans="3:17">
      <c r="L22">
        <v>19</v>
      </c>
      <c r="M22">
        <v>44</v>
      </c>
      <c r="N22" s="61" t="s">
        <v>360</v>
      </c>
      <c r="O22" s="61" t="s">
        <v>434</v>
      </c>
      <c r="P22" s="9">
        <v>2</v>
      </c>
      <c r="Q22" s="90">
        <v>45200</v>
      </c>
    </row>
    <row r="23" spans="3:17">
      <c r="L23">
        <v>20</v>
      </c>
      <c r="M23">
        <v>40</v>
      </c>
      <c r="N23" s="61" t="s">
        <v>360</v>
      </c>
      <c r="O23" s="61" t="s">
        <v>433</v>
      </c>
      <c r="P23" s="9">
        <v>0</v>
      </c>
      <c r="Q23" s="90">
        <v>59000</v>
      </c>
    </row>
    <row r="24" spans="3:17">
      <c r="L24">
        <v>21</v>
      </c>
      <c r="M24">
        <v>21</v>
      </c>
      <c r="N24" s="61" t="s">
        <v>361</v>
      </c>
      <c r="O24" s="61" t="s">
        <v>436</v>
      </c>
      <c r="P24" s="9">
        <v>2</v>
      </c>
      <c r="Q24" s="90">
        <v>54300</v>
      </c>
    </row>
    <row r="25" spans="3:17">
      <c r="L25">
        <v>22</v>
      </c>
      <c r="M25">
        <v>49</v>
      </c>
      <c r="N25" s="61" t="s">
        <v>360</v>
      </c>
      <c r="O25" s="61" t="s">
        <v>433</v>
      </c>
      <c r="P25" s="9">
        <v>1</v>
      </c>
      <c r="Q25" s="90">
        <v>62100</v>
      </c>
    </row>
    <row r="26" spans="3:17">
      <c r="N26" s="61"/>
      <c r="O26" s="61"/>
      <c r="P26" s="9"/>
      <c r="Q26" s="90"/>
    </row>
    <row r="27" spans="3:17">
      <c r="N27" s="61"/>
      <c r="O27" s="61"/>
      <c r="P27" s="9"/>
      <c r="Q27" s="90"/>
    </row>
    <row r="28" spans="3:17">
      <c r="N28" s="61"/>
      <c r="O28" s="61"/>
      <c r="P28" s="9"/>
      <c r="Q28" s="90"/>
    </row>
    <row r="29" spans="3:17">
      <c r="C29" s="87"/>
      <c r="N29" s="61"/>
      <c r="O29" s="61"/>
      <c r="P29" s="9"/>
      <c r="Q29" s="90"/>
    </row>
    <row r="30" spans="3:17">
      <c r="N30" s="61"/>
      <c r="O30" s="61"/>
      <c r="P30" s="9"/>
      <c r="Q30" s="90"/>
    </row>
    <row r="31" spans="3:17">
      <c r="N31" s="61"/>
      <c r="O31" s="61"/>
      <c r="P31" s="9"/>
      <c r="Q31" s="90"/>
    </row>
    <row r="32" spans="3:17">
      <c r="N32" s="61"/>
      <c r="O32" s="61"/>
      <c r="P32" s="9"/>
      <c r="Q32" s="90"/>
    </row>
    <row r="33" spans="12:17">
      <c r="N33" s="61"/>
      <c r="O33" s="61"/>
      <c r="P33" s="9"/>
      <c r="Q33" s="90"/>
    </row>
    <row r="42" spans="12:17">
      <c r="L42" s="61" t="s">
        <v>114</v>
      </c>
      <c r="N42" t="s">
        <v>444</v>
      </c>
    </row>
    <row r="43" spans="12:17">
      <c r="L43" s="61" t="s">
        <v>437</v>
      </c>
      <c r="N43" t="s">
        <v>446</v>
      </c>
    </row>
    <row r="44" spans="12:17">
      <c r="L44" s="61" t="s">
        <v>133</v>
      </c>
      <c r="N44" t="s">
        <v>448</v>
      </c>
    </row>
    <row r="45" spans="12:17">
      <c r="L45" s="61" t="s">
        <v>138</v>
      </c>
      <c r="N45" t="s">
        <v>441</v>
      </c>
    </row>
    <row r="46" spans="12:17">
      <c r="L46" s="61" t="s">
        <v>141</v>
      </c>
      <c r="N46" t="s">
        <v>443</v>
      </c>
    </row>
    <row r="47" spans="12:17">
      <c r="L47" s="61" t="s">
        <v>132</v>
      </c>
      <c r="N47" t="s">
        <v>447</v>
      </c>
    </row>
    <row r="48" spans="12:17">
      <c r="L48" s="61" t="s">
        <v>143</v>
      </c>
      <c r="N48" t="s">
        <v>440</v>
      </c>
    </row>
    <row r="49" spans="12:14">
      <c r="L49" s="61" t="s">
        <v>140</v>
      </c>
      <c r="N49" t="s">
        <v>442</v>
      </c>
    </row>
    <row r="50" spans="12:14">
      <c r="L50" s="61" t="s">
        <v>131</v>
      </c>
      <c r="N50" t="s">
        <v>449</v>
      </c>
    </row>
    <row r="51" spans="12:14">
      <c r="L51" s="61" t="s">
        <v>146</v>
      </c>
      <c r="N51" t="s">
        <v>445</v>
      </c>
    </row>
    <row r="52" spans="12:14">
      <c r="L52" s="61" t="s">
        <v>438</v>
      </c>
    </row>
    <row r="53" spans="12:14">
      <c r="L53" s="61" t="s">
        <v>130</v>
      </c>
    </row>
    <row r="54" spans="12:14">
      <c r="L54" s="61" t="s">
        <v>439</v>
      </c>
    </row>
    <row r="55" spans="12:14">
      <c r="L55" s="61" t="s">
        <v>129</v>
      </c>
    </row>
    <row r="57" spans="12:14">
      <c r="L57" s="38" t="s">
        <v>451</v>
      </c>
      <c r="M57" s="61" t="s">
        <v>450</v>
      </c>
      <c r="N57" t="s">
        <v>61</v>
      </c>
    </row>
    <row r="58" spans="12:14">
      <c r="L58" s="38">
        <v>1</v>
      </c>
      <c r="M58" t="s">
        <v>452</v>
      </c>
      <c r="N58" t="s">
        <v>241</v>
      </c>
    </row>
    <row r="59" spans="12:14">
      <c r="L59" s="38">
        <v>2</v>
      </c>
      <c r="M59" t="s">
        <v>454</v>
      </c>
      <c r="N59" t="s">
        <v>236</v>
      </c>
    </row>
    <row r="60" spans="12:14">
      <c r="L60" s="38">
        <v>3</v>
      </c>
      <c r="M60" t="s">
        <v>454</v>
      </c>
      <c r="N60" t="s">
        <v>241</v>
      </c>
    </row>
    <row r="61" spans="12:14">
      <c r="L61" s="38">
        <v>4</v>
      </c>
      <c r="M61" t="s">
        <v>453</v>
      </c>
      <c r="N61" t="s">
        <v>239</v>
      </c>
    </row>
    <row r="62" spans="12:14">
      <c r="L62" s="38">
        <v>5</v>
      </c>
      <c r="M62" t="s">
        <v>454</v>
      </c>
      <c r="N62" t="s">
        <v>234</v>
      </c>
    </row>
    <row r="63" spans="12:14">
      <c r="L63" s="38">
        <v>6</v>
      </c>
      <c r="M63" t="s">
        <v>452</v>
      </c>
      <c r="N63" t="s">
        <v>234</v>
      </c>
    </row>
    <row r="64" spans="12:14">
      <c r="L64" s="38">
        <v>7</v>
      </c>
      <c r="M64" t="s">
        <v>453</v>
      </c>
      <c r="N64" t="s">
        <v>232</v>
      </c>
    </row>
    <row r="65" spans="12:14">
      <c r="L65" s="38">
        <v>8</v>
      </c>
      <c r="M65" t="s">
        <v>453</v>
      </c>
      <c r="N65" t="s">
        <v>241</v>
      </c>
    </row>
    <row r="66" spans="12:14">
      <c r="L66" s="38">
        <v>9</v>
      </c>
      <c r="M66" t="s">
        <v>453</v>
      </c>
      <c r="N66" t="s">
        <v>232</v>
      </c>
    </row>
    <row r="67" spans="12:14">
      <c r="L67" s="38">
        <v>10</v>
      </c>
      <c r="M67" t="s">
        <v>452</v>
      </c>
      <c r="N67" t="s">
        <v>234</v>
      </c>
    </row>
    <row r="68" spans="12:14">
      <c r="L68" s="38">
        <v>11</v>
      </c>
      <c r="M68" t="s">
        <v>454</v>
      </c>
      <c r="N68" t="s">
        <v>230</v>
      </c>
    </row>
    <row r="69" spans="12:14">
      <c r="L69" s="38">
        <v>12</v>
      </c>
      <c r="M69" t="s">
        <v>452</v>
      </c>
      <c r="N69" t="s">
        <v>232</v>
      </c>
    </row>
    <row r="70" spans="12:14">
      <c r="L70" s="38">
        <v>13</v>
      </c>
      <c r="M70" t="s">
        <v>453</v>
      </c>
      <c r="N70" t="s">
        <v>236</v>
      </c>
    </row>
    <row r="71" spans="12:14">
      <c r="L71" s="38">
        <v>14</v>
      </c>
      <c r="M71" t="s">
        <v>452</v>
      </c>
      <c r="N71" t="s">
        <v>239</v>
      </c>
    </row>
    <row r="72" spans="12:14">
      <c r="L72" s="38">
        <v>15</v>
      </c>
      <c r="M72" t="s">
        <v>453</v>
      </c>
      <c r="N72" t="s">
        <v>241</v>
      </c>
    </row>
    <row r="73" spans="12:14">
      <c r="L73" s="38">
        <v>16</v>
      </c>
      <c r="M73" t="s">
        <v>452</v>
      </c>
      <c r="N73" t="s">
        <v>234</v>
      </c>
    </row>
    <row r="74" spans="12:14">
      <c r="L74" s="38">
        <v>17</v>
      </c>
      <c r="M74" t="s">
        <v>453</v>
      </c>
      <c r="N74" t="s">
        <v>237</v>
      </c>
    </row>
    <row r="75" spans="12:14">
      <c r="L75" s="38">
        <v>18</v>
      </c>
      <c r="M75" t="s">
        <v>453</v>
      </c>
      <c r="N75" t="s">
        <v>239</v>
      </c>
    </row>
    <row r="76" spans="12:14">
      <c r="L76" s="38">
        <v>19</v>
      </c>
      <c r="M76" t="s">
        <v>453</v>
      </c>
      <c r="N76" t="s">
        <v>239</v>
      </c>
    </row>
    <row r="77" spans="12:14">
      <c r="L77" s="38">
        <v>20</v>
      </c>
      <c r="M77" t="s">
        <v>454</v>
      </c>
      <c r="N77" t="s">
        <v>237</v>
      </c>
    </row>
    <row r="78" spans="12:14">
      <c r="L78" s="38">
        <v>21</v>
      </c>
      <c r="M78" t="s">
        <v>452</v>
      </c>
      <c r="N78" t="s">
        <v>230</v>
      </c>
    </row>
    <row r="79" spans="12:14">
      <c r="L79" s="38">
        <v>22</v>
      </c>
      <c r="M79" t="s">
        <v>452</v>
      </c>
      <c r="N79" t="s">
        <v>232</v>
      </c>
    </row>
    <row r="80" spans="12:14">
      <c r="L80" s="38">
        <v>23</v>
      </c>
      <c r="M80" t="s">
        <v>452</v>
      </c>
      <c r="N80" t="s">
        <v>230</v>
      </c>
    </row>
    <row r="81" spans="12:14">
      <c r="L81" s="38">
        <v>24</v>
      </c>
      <c r="M81" t="s">
        <v>452</v>
      </c>
      <c r="N81" t="s">
        <v>230</v>
      </c>
    </row>
    <row r="82" spans="12:14">
      <c r="L82" s="38">
        <v>25</v>
      </c>
      <c r="M82" t="s">
        <v>452</v>
      </c>
      <c r="N82" t="s">
        <v>241</v>
      </c>
    </row>
  </sheetData>
  <sortState ref="L58:N82">
    <sortCondition descending="1" ref="N42"/>
  </sortState>
  <hyperlinks>
    <hyperlink ref="A1" location="'Table of contents'!A1" display="Return to table of contents"/>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sheetPr codeName="Sheet21"/>
  <dimension ref="A1:P29"/>
  <sheetViews>
    <sheetView showGridLines="0" showRowColHeaders="0" topLeftCell="A19" workbookViewId="0">
      <selection activeCell="A32" sqref="A32"/>
    </sheetView>
  </sheetViews>
  <sheetFormatPr defaultRowHeight="15"/>
  <sheetData>
    <row r="1" spans="1:16">
      <c r="A1" s="1" t="s">
        <v>38</v>
      </c>
      <c r="F1" s="99" t="s">
        <v>321</v>
      </c>
      <c r="G1" s="100"/>
      <c r="H1" s="100"/>
      <c r="I1" s="100"/>
      <c r="J1" s="100"/>
      <c r="K1" s="100"/>
      <c r="L1" s="100"/>
      <c r="M1" s="100"/>
      <c r="N1" s="101"/>
    </row>
    <row r="3" spans="1:16">
      <c r="L3" s="9" t="s">
        <v>61</v>
      </c>
      <c r="M3" s="9" t="s">
        <v>62</v>
      </c>
      <c r="N3" s="9"/>
      <c r="O3" s="9" t="s">
        <v>61</v>
      </c>
      <c r="P3" s="9" t="s">
        <v>62</v>
      </c>
    </row>
    <row r="4" spans="1:16">
      <c r="M4" s="8">
        <v>227</v>
      </c>
      <c r="P4" s="8">
        <v>167</v>
      </c>
    </row>
    <row r="5" spans="1:16">
      <c r="M5" s="8">
        <v>157</v>
      </c>
      <c r="P5" s="8">
        <v>107</v>
      </c>
    </row>
    <row r="6" spans="1:16">
      <c r="M6" s="8">
        <v>143</v>
      </c>
      <c r="P6" s="8">
        <v>255</v>
      </c>
    </row>
    <row r="7" spans="1:16">
      <c r="M7" s="8">
        <v>129</v>
      </c>
      <c r="P7" s="8">
        <v>113</v>
      </c>
    </row>
    <row r="8" spans="1:16">
      <c r="M8" s="8">
        <v>102</v>
      </c>
      <c r="P8" s="8">
        <v>186</v>
      </c>
    </row>
    <row r="9" spans="1:16">
      <c r="M9" s="8">
        <v>116</v>
      </c>
      <c r="P9" s="8">
        <v>124</v>
      </c>
    </row>
    <row r="10" spans="1:16">
      <c r="M10" s="8">
        <v>269</v>
      </c>
      <c r="P10" s="8">
        <v>271</v>
      </c>
    </row>
    <row r="11" spans="1:16">
      <c r="M11" s="8">
        <v>111</v>
      </c>
      <c r="P11" s="8">
        <v>288</v>
      </c>
    </row>
    <row r="12" spans="1:16">
      <c r="M12" s="8">
        <v>210</v>
      </c>
      <c r="P12" s="8">
        <v>273</v>
      </c>
    </row>
    <row r="13" spans="1:16">
      <c r="M13" s="8">
        <v>117</v>
      </c>
      <c r="P13" s="8">
        <v>285</v>
      </c>
    </row>
    <row r="14" spans="1:16">
      <c r="M14" s="8">
        <v>214</v>
      </c>
      <c r="P14" s="8">
        <v>231</v>
      </c>
    </row>
    <row r="15" spans="1:16">
      <c r="M15" s="8">
        <v>150</v>
      </c>
      <c r="P15" s="8">
        <v>272</v>
      </c>
    </row>
    <row r="16" spans="1:16">
      <c r="M16" s="8">
        <v>229</v>
      </c>
      <c r="P16" s="8">
        <v>169</v>
      </c>
    </row>
    <row r="17" spans="3:16">
      <c r="M17" s="8">
        <v>241</v>
      </c>
      <c r="P17" s="8">
        <v>269</v>
      </c>
    </row>
    <row r="18" spans="3:16">
      <c r="M18" s="8">
        <v>270</v>
      </c>
      <c r="P18" s="8">
        <v>274</v>
      </c>
    </row>
    <row r="19" spans="3:16">
      <c r="M19" s="8">
        <v>224</v>
      </c>
      <c r="P19" s="8">
        <v>133</v>
      </c>
    </row>
    <row r="20" spans="3:16">
      <c r="M20" s="8">
        <v>127</v>
      </c>
      <c r="P20" s="8">
        <v>280</v>
      </c>
    </row>
    <row r="21" spans="3:16">
      <c r="M21" s="8">
        <v>246</v>
      </c>
      <c r="P21" s="8">
        <v>289</v>
      </c>
    </row>
    <row r="22" spans="3:16">
      <c r="M22" s="8">
        <v>203</v>
      </c>
      <c r="P22" s="8">
        <v>254</v>
      </c>
    </row>
    <row r="23" spans="3:16">
      <c r="M23" s="8">
        <v>207</v>
      </c>
      <c r="P23" s="8">
        <v>114</v>
      </c>
    </row>
    <row r="24" spans="3:16">
      <c r="M24" s="8">
        <v>190</v>
      </c>
      <c r="P24" s="8">
        <v>181</v>
      </c>
    </row>
    <row r="25" spans="3:16">
      <c r="M25" s="8">
        <v>256</v>
      </c>
      <c r="P25" s="8">
        <v>259</v>
      </c>
    </row>
    <row r="26" spans="3:16">
      <c r="M26" s="8">
        <v>297</v>
      </c>
      <c r="P26" s="8">
        <v>185</v>
      </c>
    </row>
    <row r="27" spans="3:16">
      <c r="M27" s="8">
        <v>175</v>
      </c>
      <c r="P27" s="8">
        <v>117</v>
      </c>
    </row>
    <row r="28" spans="3:16">
      <c r="M28" s="8">
        <v>169</v>
      </c>
      <c r="P28" s="8">
        <v>224</v>
      </c>
    </row>
    <row r="29" spans="3:16">
      <c r="C29" s="87"/>
    </row>
  </sheetData>
  <hyperlinks>
    <hyperlink ref="A1" location="'Table of contents'!A1" display="Return to table of contents"/>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Sheet22"/>
  <dimension ref="A1:N29"/>
  <sheetViews>
    <sheetView showGridLines="0" showRowColHeaders="0" workbookViewId="0">
      <selection activeCell="A31" sqref="A31"/>
    </sheetView>
  </sheetViews>
  <sheetFormatPr defaultRowHeight="15"/>
  <sheetData>
    <row r="1" spans="1:14">
      <c r="A1" s="1" t="s">
        <v>38</v>
      </c>
      <c r="F1" s="99" t="s">
        <v>321</v>
      </c>
      <c r="G1" s="100"/>
      <c r="H1" s="100"/>
      <c r="I1" s="100"/>
      <c r="J1" s="100"/>
      <c r="K1" s="100"/>
      <c r="L1" s="100"/>
      <c r="M1" s="100"/>
      <c r="N1" s="101"/>
    </row>
    <row r="10" spans="1:14">
      <c r="L10" s="7" t="s">
        <v>41</v>
      </c>
      <c r="M10" s="7" t="s">
        <v>47</v>
      </c>
      <c r="N10" s="7">
        <v>2009</v>
      </c>
    </row>
    <row r="11" spans="1:14">
      <c r="L11" s="7"/>
      <c r="M11" s="7"/>
      <c r="N11" s="7"/>
    </row>
    <row r="12" spans="1:14">
      <c r="L12" s="7"/>
      <c r="M12" s="7"/>
      <c r="N12" s="7"/>
    </row>
    <row r="13" spans="1:14">
      <c r="L13" s="7" t="s">
        <v>42</v>
      </c>
      <c r="M13" s="7"/>
      <c r="N13" s="7"/>
    </row>
    <row r="14" spans="1:14">
      <c r="L14" s="7"/>
      <c r="M14" s="7"/>
      <c r="N14" s="7"/>
    </row>
    <row r="15" spans="1:14">
      <c r="L15" s="7"/>
      <c r="M15" s="7"/>
      <c r="N15" s="7"/>
    </row>
    <row r="16" spans="1:14">
      <c r="L16" s="7" t="s">
        <v>43</v>
      </c>
      <c r="M16" s="7"/>
      <c r="N16" s="7"/>
    </row>
    <row r="17" spans="3:14">
      <c r="L17" s="7"/>
      <c r="M17" s="7"/>
      <c r="N17" s="7"/>
    </row>
    <row r="18" spans="3:14">
      <c r="L18" s="7"/>
      <c r="M18" s="7"/>
      <c r="N18" s="7"/>
    </row>
    <row r="19" spans="3:14">
      <c r="L19" s="7" t="s">
        <v>44</v>
      </c>
      <c r="M19" s="7" t="s">
        <v>48</v>
      </c>
      <c r="N19" s="7"/>
    </row>
    <row r="20" spans="3:14">
      <c r="L20" s="7"/>
      <c r="M20" s="7"/>
      <c r="N20" s="7"/>
    </row>
    <row r="21" spans="3:14">
      <c r="L21" s="7"/>
      <c r="M21" s="7"/>
      <c r="N21" s="7"/>
    </row>
    <row r="22" spans="3:14">
      <c r="L22" s="7" t="s">
        <v>45</v>
      </c>
      <c r="M22" s="7"/>
      <c r="N22" s="7"/>
    </row>
    <row r="23" spans="3:14">
      <c r="L23" s="7"/>
      <c r="M23" s="7"/>
      <c r="N23" s="7"/>
    </row>
    <row r="24" spans="3:14">
      <c r="L24" s="7"/>
      <c r="M24" s="7"/>
      <c r="N24" s="7"/>
    </row>
    <row r="25" spans="3:14">
      <c r="L25" s="7" t="s">
        <v>46</v>
      </c>
      <c r="M25" s="7"/>
      <c r="N25" s="7"/>
    </row>
    <row r="26" spans="3:14">
      <c r="L26" s="7"/>
      <c r="M26" s="7"/>
      <c r="N26" s="7"/>
    </row>
    <row r="27" spans="3:14">
      <c r="L27" s="7"/>
      <c r="M27" s="7"/>
      <c r="N27" s="7"/>
    </row>
    <row r="29" spans="3:14">
      <c r="C29" s="87"/>
    </row>
  </sheetData>
  <hyperlinks>
    <hyperlink ref="A1" location="'Table of contents'!A1" display="Return to table of content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sheetPr codeName="Sheet23"/>
  <dimension ref="A1:AB34"/>
  <sheetViews>
    <sheetView showGridLines="0" showRowColHeaders="0" topLeftCell="A19" workbookViewId="0">
      <selection activeCell="A43" sqref="A43"/>
    </sheetView>
  </sheetViews>
  <sheetFormatPr defaultRowHeight="15"/>
  <cols>
    <col min="12" max="12" width="14.5703125" bestFit="1" customWidth="1"/>
    <col min="23" max="23" width="14.5703125" bestFit="1" customWidth="1"/>
  </cols>
  <sheetData>
    <row r="1" spans="1:27">
      <c r="A1" s="1" t="s">
        <v>38</v>
      </c>
      <c r="F1" s="99" t="s">
        <v>321</v>
      </c>
      <c r="G1" s="100"/>
      <c r="H1" s="100"/>
      <c r="I1" s="100"/>
      <c r="J1" s="100"/>
      <c r="K1" s="100"/>
      <c r="L1" s="100"/>
      <c r="M1" s="100"/>
      <c r="N1" s="101"/>
    </row>
    <row r="3" spans="1:27">
      <c r="L3" t="s">
        <v>49</v>
      </c>
      <c r="M3" s="8">
        <v>50</v>
      </c>
      <c r="W3" t="s">
        <v>49</v>
      </c>
      <c r="X3" s="8">
        <v>50</v>
      </c>
    </row>
    <row r="4" spans="1:27">
      <c r="L4" t="s">
        <v>50</v>
      </c>
      <c r="M4" s="8">
        <v>2</v>
      </c>
      <c r="W4" t="s">
        <v>50</v>
      </c>
      <c r="X4" s="8">
        <v>2</v>
      </c>
    </row>
    <row r="6" spans="1:27">
      <c r="L6" t="s">
        <v>51</v>
      </c>
      <c r="M6" s="9" t="s">
        <v>41</v>
      </c>
      <c r="N6" s="9" t="s">
        <v>42</v>
      </c>
      <c r="O6" s="9" t="s">
        <v>43</v>
      </c>
      <c r="P6" s="9" t="s">
        <v>44</v>
      </c>
      <c r="W6" t="s">
        <v>51</v>
      </c>
      <c r="X6" s="9" t="s">
        <v>41</v>
      </c>
      <c r="Y6" s="9" t="s">
        <v>42</v>
      </c>
      <c r="Z6" s="9" t="s">
        <v>43</v>
      </c>
      <c r="AA6" s="9" t="s">
        <v>44</v>
      </c>
    </row>
    <row r="7" spans="1:27" ht="15.75" thickBot="1">
      <c r="L7" t="s">
        <v>52</v>
      </c>
      <c r="M7">
        <v>224</v>
      </c>
      <c r="N7">
        <v>194</v>
      </c>
      <c r="O7">
        <v>228</v>
      </c>
      <c r="P7">
        <v>258</v>
      </c>
      <c r="W7" t="s">
        <v>52</v>
      </c>
      <c r="X7">
        <v>224</v>
      </c>
      <c r="Y7">
        <v>194</v>
      </c>
      <c r="Z7">
        <v>228</v>
      </c>
      <c r="AA7">
        <v>258</v>
      </c>
    </row>
    <row r="8" spans="1:27" ht="15.75" thickBot="1">
      <c r="L8" t="s">
        <v>53</v>
      </c>
      <c r="M8" s="10"/>
      <c r="N8" s="11"/>
      <c r="O8" s="11"/>
      <c r="P8" s="12"/>
      <c r="W8" t="s">
        <v>53</v>
      </c>
      <c r="X8" s="8">
        <f>$X$3+$X$4*X7</f>
        <v>498</v>
      </c>
      <c r="Y8" s="8">
        <f>$X$3+$X$4*Y7</f>
        <v>438</v>
      </c>
      <c r="Z8" s="8">
        <f>$X$3+$X$4*Z7</f>
        <v>506</v>
      </c>
      <c r="AA8" s="8">
        <f>$X$3+$X$4*AA7</f>
        <v>566</v>
      </c>
    </row>
    <row r="26" spans="3:28">
      <c r="L26" t="s">
        <v>54</v>
      </c>
    </row>
    <row r="28" spans="3:28">
      <c r="N28" t="s">
        <v>55</v>
      </c>
      <c r="Y28" t="s">
        <v>55</v>
      </c>
    </row>
    <row r="29" spans="3:28" ht="15.75" thickBot="1">
      <c r="C29" s="87"/>
      <c r="N29">
        <v>50</v>
      </c>
      <c r="O29">
        <v>100</v>
      </c>
      <c r="P29">
        <v>150</v>
      </c>
      <c r="Q29">
        <v>200</v>
      </c>
      <c r="Y29">
        <v>50</v>
      </c>
      <c r="Z29">
        <v>100</v>
      </c>
      <c r="AA29">
        <v>150</v>
      </c>
      <c r="AB29">
        <v>200</v>
      </c>
    </row>
    <row r="30" spans="3:28">
      <c r="L30" t="s">
        <v>56</v>
      </c>
      <c r="M30" s="4">
        <v>3.25</v>
      </c>
      <c r="N30" s="13"/>
      <c r="O30" s="14"/>
      <c r="P30" s="14"/>
      <c r="Q30" s="15"/>
      <c r="W30" t="s">
        <v>56</v>
      </c>
      <c r="X30" s="4">
        <v>3.25</v>
      </c>
      <c r="Y30" s="13">
        <f t="shared" ref="Y30:AB34" si="0">$X30*Y$29</f>
        <v>162.5</v>
      </c>
      <c r="Z30" s="14">
        <f t="shared" si="0"/>
        <v>325</v>
      </c>
      <c r="AA30" s="14">
        <f t="shared" si="0"/>
        <v>487.5</v>
      </c>
      <c r="AB30" s="15">
        <f t="shared" si="0"/>
        <v>650</v>
      </c>
    </row>
    <row r="31" spans="3:28">
      <c r="M31" s="4">
        <v>3.5</v>
      </c>
      <c r="N31" s="16"/>
      <c r="O31" s="6"/>
      <c r="P31" s="6"/>
      <c r="Q31" s="17"/>
      <c r="X31" s="4">
        <v>3.5</v>
      </c>
      <c r="Y31" s="16">
        <f t="shared" si="0"/>
        <v>175</v>
      </c>
      <c r="Z31" s="6">
        <f t="shared" si="0"/>
        <v>350</v>
      </c>
      <c r="AA31" s="6">
        <f t="shared" si="0"/>
        <v>525</v>
      </c>
      <c r="AB31" s="17">
        <f t="shared" si="0"/>
        <v>700</v>
      </c>
    </row>
    <row r="32" spans="3:28">
      <c r="M32" s="4">
        <v>3.75</v>
      </c>
      <c r="N32" s="16"/>
      <c r="O32" s="6"/>
      <c r="P32" s="6"/>
      <c r="Q32" s="17"/>
      <c r="X32" s="4">
        <v>3.75</v>
      </c>
      <c r="Y32" s="16">
        <f t="shared" si="0"/>
        <v>187.5</v>
      </c>
      <c r="Z32" s="6">
        <f t="shared" si="0"/>
        <v>375</v>
      </c>
      <c r="AA32" s="6">
        <f t="shared" si="0"/>
        <v>562.5</v>
      </c>
      <c r="AB32" s="17">
        <f t="shared" si="0"/>
        <v>750</v>
      </c>
    </row>
    <row r="33" spans="13:28">
      <c r="M33" s="4">
        <v>4</v>
      </c>
      <c r="N33" s="16"/>
      <c r="O33" s="6"/>
      <c r="P33" s="6"/>
      <c r="Q33" s="17"/>
      <c r="X33" s="4">
        <v>4</v>
      </c>
      <c r="Y33" s="16">
        <f t="shared" si="0"/>
        <v>200</v>
      </c>
      <c r="Z33" s="6">
        <f t="shared" si="0"/>
        <v>400</v>
      </c>
      <c r="AA33" s="6">
        <f t="shared" si="0"/>
        <v>600</v>
      </c>
      <c r="AB33" s="17">
        <f t="shared" si="0"/>
        <v>800</v>
      </c>
    </row>
    <row r="34" spans="13:28" ht="15.75" thickBot="1">
      <c r="M34" s="4">
        <v>4.25</v>
      </c>
      <c r="N34" s="18"/>
      <c r="O34" s="19"/>
      <c r="P34" s="19"/>
      <c r="Q34" s="20"/>
      <c r="X34" s="4">
        <v>4.25</v>
      </c>
      <c r="Y34" s="18">
        <f t="shared" si="0"/>
        <v>212.5</v>
      </c>
      <c r="Z34" s="19">
        <f t="shared" si="0"/>
        <v>425</v>
      </c>
      <c r="AA34" s="19">
        <f t="shared" si="0"/>
        <v>637.5</v>
      </c>
      <c r="AB34" s="20">
        <f t="shared" si="0"/>
        <v>850</v>
      </c>
    </row>
  </sheetData>
  <hyperlinks>
    <hyperlink ref="A1" location="'Table of contents'!A1" display="Return to table of contents"/>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Sheet24"/>
  <dimension ref="A1:Q29"/>
  <sheetViews>
    <sheetView showGridLines="0" showRowColHeaders="0" topLeftCell="A16" workbookViewId="0">
      <selection activeCell="A36" sqref="A36"/>
    </sheetView>
  </sheetViews>
  <sheetFormatPr defaultRowHeight="15"/>
  <sheetData>
    <row r="1" spans="1:17">
      <c r="A1" s="1" t="s">
        <v>38</v>
      </c>
      <c r="F1" s="99" t="s">
        <v>321</v>
      </c>
      <c r="G1" s="100"/>
      <c r="H1" s="100"/>
      <c r="I1" s="100"/>
      <c r="J1" s="100"/>
      <c r="K1" s="100"/>
      <c r="L1" s="100"/>
      <c r="M1" s="100"/>
      <c r="N1" s="101"/>
    </row>
    <row r="3" spans="1:17">
      <c r="L3" t="s">
        <v>57</v>
      </c>
    </row>
    <row r="4" spans="1:17">
      <c r="N4">
        <v>1</v>
      </c>
      <c r="O4">
        <v>2</v>
      </c>
      <c r="P4">
        <v>3</v>
      </c>
      <c r="Q4">
        <v>4</v>
      </c>
    </row>
    <row r="5" spans="1:17">
      <c r="M5">
        <v>1</v>
      </c>
      <c r="N5" s="21">
        <f>$M5*N$4</f>
        <v>1</v>
      </c>
      <c r="O5" s="22">
        <f t="shared" ref="O5:Q8" si="0">$M5*O$4</f>
        <v>2</v>
      </c>
      <c r="P5" s="22">
        <f t="shared" si="0"/>
        <v>3</v>
      </c>
      <c r="Q5" s="23">
        <f t="shared" si="0"/>
        <v>4</v>
      </c>
    </row>
    <row r="6" spans="1:17">
      <c r="M6">
        <v>2</v>
      </c>
      <c r="N6" s="24">
        <f>$M6*N$4</f>
        <v>2</v>
      </c>
      <c r="O6" s="25">
        <f t="shared" si="0"/>
        <v>4</v>
      </c>
      <c r="P6" s="25">
        <f t="shared" si="0"/>
        <v>6</v>
      </c>
      <c r="Q6" s="26">
        <f t="shared" si="0"/>
        <v>8</v>
      </c>
    </row>
    <row r="7" spans="1:17">
      <c r="M7">
        <v>3</v>
      </c>
      <c r="N7" s="24">
        <f>$M7*N$4</f>
        <v>3</v>
      </c>
      <c r="O7" s="25">
        <f t="shared" si="0"/>
        <v>6</v>
      </c>
      <c r="P7" s="25">
        <f t="shared" si="0"/>
        <v>9</v>
      </c>
      <c r="Q7" s="26">
        <f t="shared" si="0"/>
        <v>12</v>
      </c>
    </row>
    <row r="8" spans="1:17">
      <c r="M8">
        <v>4</v>
      </c>
      <c r="N8" s="27">
        <f>$M8*N$4</f>
        <v>4</v>
      </c>
      <c r="O8" s="28">
        <f t="shared" si="0"/>
        <v>8</v>
      </c>
      <c r="P8" s="28">
        <f t="shared" si="0"/>
        <v>12</v>
      </c>
      <c r="Q8" s="29">
        <f t="shared" si="0"/>
        <v>16</v>
      </c>
    </row>
    <row r="9" spans="1:17">
      <c r="M9" t="s">
        <v>58</v>
      </c>
      <c r="N9">
        <f>SUM(N5:N8)</f>
        <v>10</v>
      </c>
      <c r="O9">
        <f>SUM(O5:O8)</f>
        <v>20</v>
      </c>
      <c r="P9">
        <f>SUM(P5:P8)</f>
        <v>30</v>
      </c>
      <c r="Q9">
        <f>SUM(Q5:Q8)</f>
        <v>40</v>
      </c>
    </row>
    <row r="29" spans="3:3">
      <c r="C29" s="87"/>
    </row>
  </sheetData>
  <hyperlinks>
    <hyperlink ref="A1" location="'Table of contents'!A1" display="Return to table of contents"/>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sheetPr codeName="Sheet25"/>
  <dimension ref="A1:R29"/>
  <sheetViews>
    <sheetView showGridLines="0" showRowColHeaders="0" topLeftCell="A19" workbookViewId="0">
      <selection activeCell="A42" sqref="A42"/>
    </sheetView>
  </sheetViews>
  <sheetFormatPr defaultRowHeight="15"/>
  <cols>
    <col min="12" max="12" width="38.42578125" bestFit="1" customWidth="1"/>
  </cols>
  <sheetData>
    <row r="1" spans="1:18">
      <c r="A1" s="1" t="s">
        <v>38</v>
      </c>
      <c r="F1" s="99" t="s">
        <v>321</v>
      </c>
      <c r="G1" s="100"/>
      <c r="H1" s="100"/>
      <c r="I1" s="100"/>
      <c r="J1" s="100"/>
      <c r="K1" s="100"/>
      <c r="L1" s="100"/>
      <c r="M1" s="100"/>
      <c r="N1" s="101"/>
    </row>
    <row r="3" spans="1:18">
      <c r="L3" t="s">
        <v>383</v>
      </c>
      <c r="M3" s="78">
        <v>0.1</v>
      </c>
      <c r="N3" s="73"/>
      <c r="O3" s="74"/>
      <c r="P3" s="73"/>
      <c r="Q3" s="25"/>
      <c r="R3" s="25"/>
    </row>
    <row r="4" spans="1:18">
      <c r="L4" t="s">
        <v>384</v>
      </c>
      <c r="M4" s="78">
        <v>0.15</v>
      </c>
      <c r="N4" s="77"/>
      <c r="Q4" s="25"/>
      <c r="R4" s="25"/>
    </row>
    <row r="5" spans="1:18">
      <c r="L5" s="76" t="s">
        <v>386</v>
      </c>
      <c r="M5" s="78">
        <v>0.25</v>
      </c>
      <c r="N5" s="77"/>
      <c r="Q5" s="25"/>
      <c r="R5" s="25"/>
    </row>
    <row r="6" spans="1:18">
      <c r="L6" s="75" t="s">
        <v>381</v>
      </c>
      <c r="M6" s="82">
        <v>100000</v>
      </c>
      <c r="N6" s="77"/>
      <c r="O6" s="77"/>
      <c r="P6" s="77"/>
      <c r="Q6" s="25"/>
      <c r="R6" s="25"/>
    </row>
    <row r="7" spans="1:18">
      <c r="N7" s="77"/>
      <c r="O7" s="81"/>
      <c r="P7" s="77"/>
      <c r="Q7" s="25"/>
      <c r="R7" s="25"/>
    </row>
    <row r="8" spans="1:18">
      <c r="L8" s="75" t="s">
        <v>385</v>
      </c>
      <c r="M8" s="79">
        <v>60</v>
      </c>
      <c r="N8" s="77"/>
      <c r="Q8" s="25"/>
      <c r="R8" s="25"/>
    </row>
    <row r="9" spans="1:18">
      <c r="L9" t="s">
        <v>387</v>
      </c>
      <c r="M9" s="67">
        <v>0.6</v>
      </c>
      <c r="N9" s="77"/>
      <c r="Q9" s="25"/>
      <c r="R9" s="25"/>
    </row>
    <row r="10" spans="1:18">
      <c r="L10" s="75" t="s">
        <v>388</v>
      </c>
      <c r="M10" s="78">
        <f>0.6*M8</f>
        <v>36</v>
      </c>
      <c r="N10" s="77"/>
    </row>
    <row r="11" spans="1:18">
      <c r="L11" s="72"/>
      <c r="M11" s="77"/>
      <c r="N11" s="77"/>
    </row>
    <row r="12" spans="1:18">
      <c r="L12" s="77" t="s">
        <v>379</v>
      </c>
      <c r="M12" s="80">
        <v>0.03</v>
      </c>
      <c r="N12" s="77"/>
    </row>
    <row r="13" spans="1:18">
      <c r="L13" s="77" t="s">
        <v>380</v>
      </c>
      <c r="M13" s="77">
        <f>M6*M12</f>
        <v>3000</v>
      </c>
      <c r="N13" s="77"/>
    </row>
    <row r="14" spans="1:18">
      <c r="N14" s="70"/>
      <c r="O14" s="70"/>
      <c r="P14" s="70"/>
    </row>
    <row r="15" spans="1:18">
      <c r="L15" s="77" t="s">
        <v>382</v>
      </c>
      <c r="M15" s="79">
        <f>M13*M8</f>
        <v>180000</v>
      </c>
    </row>
    <row r="16" spans="1:18">
      <c r="L16" s="83" t="s">
        <v>378</v>
      </c>
      <c r="M16" s="79">
        <v>20000</v>
      </c>
    </row>
    <row r="17" spans="3:13">
      <c r="L17" s="83" t="s">
        <v>390</v>
      </c>
      <c r="M17" s="79">
        <f>M6*M5</f>
        <v>25000</v>
      </c>
    </row>
    <row r="18" spans="3:13">
      <c r="L18" s="83" t="s">
        <v>389</v>
      </c>
      <c r="M18" s="79">
        <f>M13*M10</f>
        <v>108000</v>
      </c>
    </row>
    <row r="19" spans="3:13">
      <c r="L19" s="83" t="s">
        <v>53</v>
      </c>
      <c r="M19" s="79">
        <f>SUM(M16:M18)</f>
        <v>153000</v>
      </c>
    </row>
    <row r="20" spans="3:13">
      <c r="L20" s="77" t="s">
        <v>302</v>
      </c>
      <c r="M20" s="79">
        <f>M15-M19</f>
        <v>27000</v>
      </c>
    </row>
    <row r="22" spans="3:13">
      <c r="M22" s="84"/>
    </row>
    <row r="29" spans="3:13">
      <c r="C29" s="87"/>
    </row>
  </sheetData>
  <hyperlinks>
    <hyperlink ref="A1" location="'Table of contents'!A1" display="Return to table of contents"/>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Sheet26"/>
  <dimension ref="A1:P29"/>
  <sheetViews>
    <sheetView showGridLines="0" showRowColHeaders="0" workbookViewId="0">
      <selection activeCell="A27" sqref="A27"/>
    </sheetView>
  </sheetViews>
  <sheetFormatPr defaultRowHeight="15"/>
  <sheetData>
    <row r="1" spans="1:16">
      <c r="A1" s="1" t="s">
        <v>38</v>
      </c>
      <c r="F1" s="99" t="s">
        <v>321</v>
      </c>
      <c r="G1" s="100"/>
      <c r="H1" s="100"/>
      <c r="I1" s="100"/>
      <c r="J1" s="100"/>
      <c r="K1" s="100"/>
      <c r="L1" s="100"/>
      <c r="M1" s="100"/>
      <c r="N1" s="101"/>
    </row>
    <row r="2" spans="1:16" ht="15.75" thickBot="1"/>
    <row r="3" spans="1:16">
      <c r="L3" s="30">
        <v>51</v>
      </c>
      <c r="M3" s="31">
        <v>94</v>
      </c>
      <c r="N3" s="31">
        <v>15</v>
      </c>
      <c r="O3" s="32">
        <v>7</v>
      </c>
      <c r="P3">
        <f t="shared" ref="P3:P7" si="0">SUM(L3:O3)</f>
        <v>167</v>
      </c>
    </row>
    <row r="4" spans="1:16">
      <c r="L4" s="33">
        <v>37</v>
      </c>
      <c r="M4" s="25">
        <v>6</v>
      </c>
      <c r="N4" s="25">
        <v>2</v>
      </c>
      <c r="O4" s="34">
        <v>41</v>
      </c>
      <c r="P4">
        <f t="shared" si="0"/>
        <v>86</v>
      </c>
    </row>
    <row r="5" spans="1:16">
      <c r="L5" s="33">
        <v>13</v>
      </c>
      <c r="M5" s="25">
        <v>83</v>
      </c>
      <c r="N5" s="25">
        <v>29</v>
      </c>
      <c r="O5" s="34">
        <v>88</v>
      </c>
      <c r="P5">
        <f t="shared" si="0"/>
        <v>213</v>
      </c>
    </row>
    <row r="6" spans="1:16">
      <c r="L6" s="33">
        <v>73</v>
      </c>
      <c r="M6" s="25">
        <v>64</v>
      </c>
      <c r="N6" s="25">
        <v>46</v>
      </c>
      <c r="O6" s="34">
        <v>32</v>
      </c>
      <c r="P6">
        <f t="shared" si="0"/>
        <v>215</v>
      </c>
    </row>
    <row r="7" spans="1:16" ht="15.75" thickBot="1">
      <c r="L7" s="35">
        <v>38</v>
      </c>
      <c r="M7" s="36">
        <v>11</v>
      </c>
      <c r="N7" s="36">
        <v>3</v>
      </c>
      <c r="O7" s="37">
        <v>80</v>
      </c>
      <c r="P7">
        <f t="shared" si="0"/>
        <v>132</v>
      </c>
    </row>
    <row r="29" spans="3:3">
      <c r="C29" s="87"/>
    </row>
  </sheetData>
  <hyperlinks>
    <hyperlink ref="A1" location="'Table of contents'!A1" display="Return to table of contents"/>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sheetPr codeName="Sheet27"/>
  <dimension ref="A1:O29"/>
  <sheetViews>
    <sheetView showGridLines="0" showRowColHeaders="0" workbookViewId="0">
      <selection activeCell="A28" sqref="A28"/>
    </sheetView>
  </sheetViews>
  <sheetFormatPr defaultRowHeight="15"/>
  <sheetData>
    <row r="1" spans="1:15">
      <c r="A1" s="1" t="s">
        <v>38</v>
      </c>
      <c r="F1" s="99" t="s">
        <v>321</v>
      </c>
      <c r="G1" s="100"/>
      <c r="H1" s="100"/>
      <c r="I1" s="100"/>
      <c r="J1" s="100"/>
      <c r="K1" s="100"/>
      <c r="L1" s="100"/>
      <c r="M1" s="100"/>
      <c r="N1" s="101"/>
    </row>
    <row r="3" spans="1:15">
      <c r="L3" t="s">
        <v>63</v>
      </c>
    </row>
    <row r="5" spans="1:15">
      <c r="M5" s="9" t="s">
        <v>41</v>
      </c>
      <c r="N5" s="9" t="s">
        <v>42</v>
      </c>
      <c r="O5" s="9" t="s">
        <v>43</v>
      </c>
    </row>
    <row r="6" spans="1:15">
      <c r="L6" t="s">
        <v>64</v>
      </c>
      <c r="M6">
        <v>2300</v>
      </c>
      <c r="N6">
        <v>3200</v>
      </c>
      <c r="O6">
        <v>4500</v>
      </c>
    </row>
    <row r="7" spans="1:15">
      <c r="L7" t="s">
        <v>65</v>
      </c>
      <c r="M7">
        <v>4300</v>
      </c>
      <c r="N7">
        <v>3500</v>
      </c>
      <c r="O7">
        <v>4200</v>
      </c>
    </row>
    <row r="8" spans="1:15">
      <c r="L8" t="s">
        <v>66</v>
      </c>
      <c r="M8">
        <v>5500</v>
      </c>
      <c r="N8">
        <v>6500</v>
      </c>
      <c r="O8">
        <v>6000</v>
      </c>
    </row>
    <row r="29" spans="3:3">
      <c r="C29" s="87"/>
    </row>
  </sheetData>
  <hyperlinks>
    <hyperlink ref="A1" location="'Table of contents'!A1" display="Return to table of contents"/>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3"/>
  <dimension ref="A1:N29"/>
  <sheetViews>
    <sheetView showGridLines="0" showRowColHeaders="0" workbookViewId="0">
      <selection activeCell="H2" sqref="H2"/>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sheetPr codeName="Sheet28"/>
  <dimension ref="A1:S62"/>
  <sheetViews>
    <sheetView showGridLines="0" showRowColHeaders="0" topLeftCell="A43" workbookViewId="0">
      <selection activeCell="A73" sqref="A73"/>
    </sheetView>
  </sheetViews>
  <sheetFormatPr defaultRowHeight="15"/>
  <sheetData>
    <row r="1" spans="1:16">
      <c r="A1" s="1" t="s">
        <v>38</v>
      </c>
      <c r="F1" s="99" t="s">
        <v>321</v>
      </c>
      <c r="G1" s="100"/>
      <c r="H1" s="100"/>
      <c r="I1" s="100"/>
      <c r="J1" s="100"/>
      <c r="K1" s="100"/>
      <c r="L1" s="100"/>
      <c r="M1" s="100"/>
      <c r="N1" s="101"/>
    </row>
    <row r="3" spans="1:16">
      <c r="L3">
        <v>71</v>
      </c>
      <c r="M3">
        <v>31</v>
      </c>
      <c r="N3">
        <v>9</v>
      </c>
      <c r="O3">
        <v>69</v>
      </c>
      <c r="P3">
        <v>5</v>
      </c>
    </row>
    <row r="4" spans="1:16">
      <c r="L4">
        <v>15</v>
      </c>
      <c r="M4">
        <v>74</v>
      </c>
      <c r="N4">
        <v>46</v>
      </c>
      <c r="O4">
        <v>84</v>
      </c>
      <c r="P4">
        <v>27</v>
      </c>
    </row>
    <row r="5" spans="1:16">
      <c r="L5">
        <v>14</v>
      </c>
      <c r="M5">
        <v>49</v>
      </c>
      <c r="N5">
        <v>25</v>
      </c>
      <c r="O5">
        <v>38</v>
      </c>
      <c r="P5">
        <v>83</v>
      </c>
    </row>
    <row r="6" spans="1:16">
      <c r="L6">
        <v>40</v>
      </c>
      <c r="M6">
        <v>43</v>
      </c>
      <c r="N6">
        <v>20</v>
      </c>
      <c r="O6">
        <v>75</v>
      </c>
      <c r="P6">
        <v>83</v>
      </c>
    </row>
    <row r="7" spans="1:16">
      <c r="L7">
        <v>28</v>
      </c>
      <c r="M7">
        <v>72</v>
      </c>
      <c r="N7">
        <v>30</v>
      </c>
      <c r="O7">
        <v>92</v>
      </c>
      <c r="P7">
        <v>75</v>
      </c>
    </row>
    <row r="8" spans="1:16">
      <c r="L8">
        <v>41</v>
      </c>
      <c r="M8">
        <v>56</v>
      </c>
      <c r="N8">
        <v>90</v>
      </c>
      <c r="O8">
        <v>89</v>
      </c>
      <c r="P8">
        <v>73</v>
      </c>
    </row>
    <row r="9" spans="1:16">
      <c r="L9">
        <v>28</v>
      </c>
      <c r="M9">
        <v>81</v>
      </c>
      <c r="N9">
        <v>43</v>
      </c>
      <c r="O9">
        <v>81</v>
      </c>
      <c r="P9">
        <v>61</v>
      </c>
    </row>
    <row r="29" spans="3:3">
      <c r="C29" s="87"/>
    </row>
    <row r="33" spans="16:19">
      <c r="P33" t="s">
        <v>51</v>
      </c>
      <c r="Q33" s="9" t="s">
        <v>67</v>
      </c>
      <c r="R33" s="9" t="s">
        <v>68</v>
      </c>
      <c r="S33" s="9" t="s">
        <v>60</v>
      </c>
    </row>
    <row r="34" spans="16:19">
      <c r="P34" t="s">
        <v>41</v>
      </c>
      <c r="Q34">
        <v>100</v>
      </c>
      <c r="R34" s="4">
        <v>1.25</v>
      </c>
      <c r="S34" s="4">
        <f t="shared" ref="S34:S39" si="0">Q34*R34</f>
        <v>125</v>
      </c>
    </row>
    <row r="35" spans="16:19">
      <c r="P35" t="s">
        <v>42</v>
      </c>
      <c r="Q35">
        <v>150</v>
      </c>
      <c r="R35" s="4">
        <v>1.25</v>
      </c>
      <c r="S35" s="4">
        <f t="shared" si="0"/>
        <v>187.5</v>
      </c>
    </row>
    <row r="36" spans="16:19">
      <c r="P36" t="s">
        <v>43</v>
      </c>
      <c r="Q36">
        <v>200</v>
      </c>
      <c r="R36" s="4">
        <v>1.4</v>
      </c>
      <c r="S36" s="4">
        <f t="shared" si="0"/>
        <v>280</v>
      </c>
    </row>
    <row r="37" spans="16:19">
      <c r="P37" t="s">
        <v>44</v>
      </c>
      <c r="Q37">
        <v>230</v>
      </c>
      <c r="R37" s="4">
        <v>1.4</v>
      </c>
      <c r="S37" s="4">
        <f t="shared" si="0"/>
        <v>322</v>
      </c>
    </row>
    <row r="38" spans="16:19">
      <c r="P38" t="s">
        <v>45</v>
      </c>
      <c r="Q38">
        <v>200</v>
      </c>
      <c r="R38" s="4">
        <v>1.5</v>
      </c>
      <c r="S38" s="4">
        <f t="shared" si="0"/>
        <v>300</v>
      </c>
    </row>
    <row r="39" spans="16:19">
      <c r="P39" t="s">
        <v>46</v>
      </c>
      <c r="Q39">
        <v>300</v>
      </c>
      <c r="R39" s="4">
        <v>1.5</v>
      </c>
      <c r="S39" s="4">
        <f t="shared" si="0"/>
        <v>450</v>
      </c>
    </row>
    <row r="40" spans="16:19">
      <c r="P40" t="s">
        <v>69</v>
      </c>
      <c r="Q40">
        <f>SUM(Q34:Q39)</f>
        <v>1180</v>
      </c>
      <c r="S40" s="4">
        <f>SUM(S34:S39)</f>
        <v>1664.5</v>
      </c>
    </row>
    <row r="62" spans="16:16">
      <c r="P62" t="s">
        <v>70</v>
      </c>
    </row>
  </sheetData>
  <hyperlinks>
    <hyperlink ref="A1" location="'Table of contents'!A1" display="Return to table of contents"/>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sheetPr codeName="Sheet79"/>
  <dimension ref="A1:X29"/>
  <sheetViews>
    <sheetView showGridLines="0" showRowColHeaders="0" topLeftCell="A40" workbookViewId="0">
      <selection activeCell="A56" sqref="A56"/>
    </sheetView>
  </sheetViews>
  <sheetFormatPr defaultRowHeight="15"/>
  <cols>
    <col min="12" max="12" width="9.140625" customWidth="1"/>
  </cols>
  <sheetData>
    <row r="1" spans="1:24">
      <c r="A1" s="1" t="s">
        <v>38</v>
      </c>
      <c r="F1" s="99" t="s">
        <v>321</v>
      </c>
      <c r="G1" s="100"/>
      <c r="H1" s="100"/>
      <c r="I1" s="100"/>
      <c r="J1" s="100"/>
      <c r="K1" s="100"/>
      <c r="L1" s="100"/>
      <c r="M1" s="100"/>
      <c r="N1" s="101"/>
    </row>
    <row r="3" spans="1:24">
      <c r="L3" s="25"/>
      <c r="M3" s="25"/>
    </row>
    <row r="4" spans="1:24">
      <c r="L4" s="25"/>
      <c r="M4" s="25"/>
    </row>
    <row r="5" spans="1:24">
      <c r="L5" s="25"/>
      <c r="M5" s="85"/>
    </row>
    <row r="6" spans="1:24">
      <c r="L6" s="25"/>
      <c r="M6" s="86"/>
    </row>
    <row r="8" spans="1:24">
      <c r="W8" t="s">
        <v>152</v>
      </c>
      <c r="X8" s="46" t="e">
        <f>PMT(M6/12,M26,-M5)</f>
        <v>#DIV/0!</v>
      </c>
    </row>
    <row r="10" spans="1:24">
      <c r="W10" t="s">
        <v>153</v>
      </c>
    </row>
    <row r="11" spans="1:24">
      <c r="W11" t="s">
        <v>154</v>
      </c>
    </row>
    <row r="12" spans="1:24">
      <c r="W12" t="s">
        <v>155</v>
      </c>
    </row>
    <row r="13" spans="1:24">
      <c r="W13" t="s">
        <v>156</v>
      </c>
    </row>
    <row r="26" spans="3:13">
      <c r="L26" s="25"/>
      <c r="M26" s="25"/>
    </row>
    <row r="29" spans="3:1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sheetPr codeName="Sheet29"/>
  <dimension ref="A1:N29"/>
  <sheetViews>
    <sheetView showGridLines="0" showRowColHeaders="0" workbookViewId="0">
      <selection activeCell="A20" sqref="A20"/>
    </sheetView>
  </sheetViews>
  <sheetFormatPr defaultRowHeight="15"/>
  <sheetData>
    <row r="1" spans="1:14">
      <c r="A1" s="1" t="s">
        <v>38</v>
      </c>
      <c r="F1" s="99" t="s">
        <v>321</v>
      </c>
      <c r="G1" s="100"/>
      <c r="H1" s="100"/>
      <c r="I1" s="100"/>
      <c r="J1" s="100"/>
      <c r="K1" s="100"/>
      <c r="L1" s="100"/>
      <c r="M1" s="100"/>
      <c r="N1" s="101"/>
    </row>
    <row r="3" spans="1:14">
      <c r="L3" s="9" t="s">
        <v>79</v>
      </c>
      <c r="M3" s="9" t="s">
        <v>80</v>
      </c>
      <c r="N3" s="9" t="s">
        <v>81</v>
      </c>
    </row>
    <row r="4" spans="1:14">
      <c r="L4">
        <v>10</v>
      </c>
      <c r="M4">
        <v>6</v>
      </c>
      <c r="N4">
        <v>5</v>
      </c>
    </row>
    <row r="5" spans="1:14">
      <c r="L5">
        <v>5</v>
      </c>
      <c r="M5">
        <v>11</v>
      </c>
      <c r="N5">
        <v>7</v>
      </c>
    </row>
    <row r="6" spans="1:14">
      <c r="L6">
        <v>13</v>
      </c>
      <c r="M6">
        <v>10</v>
      </c>
      <c r="N6">
        <v>6</v>
      </c>
    </row>
    <row r="7" spans="1:14">
      <c r="L7">
        <v>2</v>
      </c>
      <c r="M7">
        <v>15</v>
      </c>
      <c r="N7">
        <v>19</v>
      </c>
    </row>
    <row r="8" spans="1:14">
      <c r="L8">
        <v>9</v>
      </c>
      <c r="M8">
        <v>5</v>
      </c>
      <c r="N8">
        <v>20</v>
      </c>
    </row>
    <row r="9" spans="1:14">
      <c r="L9">
        <v>18</v>
      </c>
      <c r="M9">
        <v>16</v>
      </c>
      <c r="N9">
        <v>19</v>
      </c>
    </row>
    <row r="10" spans="1:14">
      <c r="L10">
        <v>18</v>
      </c>
      <c r="M10">
        <v>15</v>
      </c>
      <c r="N10">
        <v>1</v>
      </c>
    </row>
    <row r="11" spans="1:14">
      <c r="L11">
        <v>2</v>
      </c>
      <c r="M11">
        <v>19</v>
      </c>
      <c r="N11">
        <v>10</v>
      </c>
    </row>
    <row r="12" spans="1:14">
      <c r="L12">
        <v>18</v>
      </c>
      <c r="M12">
        <v>14</v>
      </c>
      <c r="N12">
        <v>6</v>
      </c>
    </row>
    <row r="29" spans="3:3">
      <c r="C29" s="87"/>
    </row>
  </sheetData>
  <hyperlinks>
    <hyperlink ref="A1" location="'Table of contents'!A1" display="Return to table of contents"/>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codeName="Sheet30"/>
  <dimension ref="A1:X29"/>
  <sheetViews>
    <sheetView showGridLines="0" showRowColHeaders="0" workbookViewId="0">
      <selection activeCell="A33" sqref="A33"/>
    </sheetView>
  </sheetViews>
  <sheetFormatPr defaultRowHeight="15"/>
  <cols>
    <col min="12" max="12" width="33.7109375" customWidth="1"/>
  </cols>
  <sheetData>
    <row r="1" spans="1:24">
      <c r="A1" s="1" t="s">
        <v>38</v>
      </c>
      <c r="F1" s="99" t="s">
        <v>321</v>
      </c>
      <c r="G1" s="100"/>
      <c r="H1" s="100"/>
      <c r="I1" s="100"/>
      <c r="J1" s="100"/>
      <c r="K1" s="100"/>
      <c r="L1" s="100"/>
      <c r="M1" s="100"/>
      <c r="N1" s="101"/>
    </row>
    <row r="3" spans="1:24">
      <c r="L3" t="s">
        <v>147</v>
      </c>
    </row>
    <row r="5" spans="1:24">
      <c r="L5" t="s">
        <v>148</v>
      </c>
      <c r="M5" s="43">
        <v>15000</v>
      </c>
    </row>
    <row r="6" spans="1:24">
      <c r="L6" t="s">
        <v>149</v>
      </c>
      <c r="M6" s="44">
        <v>8.8999999999999996E-2</v>
      </c>
    </row>
    <row r="7" spans="1:24" ht="15.75" thickBot="1">
      <c r="L7" t="s">
        <v>150</v>
      </c>
      <c r="M7">
        <v>36</v>
      </c>
    </row>
    <row r="8" spans="1:24" ht="15.75" thickBot="1">
      <c r="L8" t="s">
        <v>151</v>
      </c>
      <c r="M8" s="45"/>
      <c r="W8" t="s">
        <v>152</v>
      </c>
      <c r="X8" s="46">
        <f>PMT(M6/12,M7,-M5)</f>
        <v>476.2981772811147</v>
      </c>
    </row>
    <row r="10" spans="1:24">
      <c r="W10" t="s">
        <v>153</v>
      </c>
    </row>
    <row r="11" spans="1:24">
      <c r="W11" t="s">
        <v>154</v>
      </c>
    </row>
    <row r="12" spans="1:24">
      <c r="W12" t="s">
        <v>155</v>
      </c>
    </row>
    <row r="13" spans="1:24">
      <c r="W13" t="s">
        <v>156</v>
      </c>
    </row>
    <row r="29" spans="3:3">
      <c r="C29" s="87"/>
    </row>
  </sheetData>
  <hyperlinks>
    <hyperlink ref="A1" location="'Table of contents'!A1" display="Return to table of contents"/>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Sheet31"/>
  <dimension ref="A1:P81"/>
  <sheetViews>
    <sheetView showGridLines="0" showRowColHeaders="0" topLeftCell="A70" workbookViewId="0">
      <selection activeCell="A86" sqref="A86"/>
    </sheetView>
  </sheetViews>
  <sheetFormatPr defaultRowHeight="15"/>
  <cols>
    <col min="12" max="13" width="10.5703125" customWidth="1"/>
  </cols>
  <sheetData>
    <row r="1" spans="1:16">
      <c r="A1" s="1" t="s">
        <v>38</v>
      </c>
      <c r="F1" s="99" t="s">
        <v>321</v>
      </c>
      <c r="G1" s="100"/>
      <c r="H1" s="100"/>
      <c r="I1" s="100"/>
      <c r="J1" s="100"/>
      <c r="K1" s="100"/>
      <c r="L1" s="100"/>
      <c r="M1" s="100"/>
      <c r="N1" s="101"/>
    </row>
    <row r="3" spans="1:16">
      <c r="L3" t="s">
        <v>72</v>
      </c>
    </row>
    <row r="4" spans="1:16">
      <c r="L4" t="s">
        <v>73</v>
      </c>
    </row>
    <row r="6" spans="1:16">
      <c r="M6" s="9" t="s">
        <v>42</v>
      </c>
      <c r="N6" s="9" t="s">
        <v>43</v>
      </c>
      <c r="O6" s="9" t="s">
        <v>44</v>
      </c>
      <c r="P6" s="9" t="s">
        <v>45</v>
      </c>
    </row>
    <row r="7" spans="1:16">
      <c r="L7" t="s">
        <v>41</v>
      </c>
      <c r="M7" s="8">
        <f ca="1">ROUND(INT(RAND()*4000+3000),-2)</f>
        <v>3700</v>
      </c>
      <c r="N7" s="8">
        <f ca="1">ROUND(INT(RAND()*4000+3000),-2)</f>
        <v>5900</v>
      </c>
      <c r="O7" s="8">
        <f ca="1">ROUND(INT(RAND()*4000+3000),-2)</f>
        <v>4400</v>
      </c>
      <c r="P7" s="8">
        <f ca="1">ROUND(INT(RAND()*4000+3000),-2)</f>
        <v>4000</v>
      </c>
    </row>
    <row r="8" spans="1:16">
      <c r="L8" t="s">
        <v>42</v>
      </c>
      <c r="N8" s="8">
        <f ca="1">ROUND(INT(RAND()*4000+3000),-2)</f>
        <v>5300</v>
      </c>
      <c r="O8" s="8">
        <f ca="1">ROUND(INT(RAND()*4000+3000),-2)</f>
        <v>3600</v>
      </c>
      <c r="P8" s="8">
        <f ca="1">ROUND(INT(RAND()*4000+3000),-2)</f>
        <v>5800</v>
      </c>
    </row>
    <row r="9" spans="1:16">
      <c r="L9" t="s">
        <v>43</v>
      </c>
      <c r="O9" s="8">
        <f ca="1">ROUND(INT(RAND()*4000+3000),-2)</f>
        <v>3700</v>
      </c>
      <c r="P9" s="8">
        <f ca="1">ROUND(INT(RAND()*4000+3000),-2)</f>
        <v>3700</v>
      </c>
    </row>
    <row r="10" spans="1:16">
      <c r="L10" t="s">
        <v>44</v>
      </c>
      <c r="P10" s="8">
        <f ca="1">ROUND(INT(RAND()*4000+3000),-2)</f>
        <v>5200</v>
      </c>
    </row>
    <row r="12" spans="1:16">
      <c r="L12" t="s">
        <v>53</v>
      </c>
      <c r="M12" s="8"/>
      <c r="P12" s="8">
        <f ca="1">SUM(P7:P11)</f>
        <v>18700</v>
      </c>
    </row>
    <row r="20" spans="3:16" ht="15" customHeight="1">
      <c r="L20" t="s">
        <v>74</v>
      </c>
      <c r="M20" s="9" t="s">
        <v>75</v>
      </c>
      <c r="P20" t="s">
        <v>77</v>
      </c>
    </row>
    <row r="21" spans="3:16" ht="15" customHeight="1">
      <c r="L21">
        <v>1533</v>
      </c>
      <c r="M21">
        <v>68</v>
      </c>
    </row>
    <row r="22" spans="3:16">
      <c r="L22">
        <v>8031</v>
      </c>
      <c r="M22">
        <v>74</v>
      </c>
    </row>
    <row r="23" spans="3:16">
      <c r="L23">
        <v>9859</v>
      </c>
      <c r="M23">
        <v>80</v>
      </c>
      <c r="P23" t="s">
        <v>78</v>
      </c>
    </row>
    <row r="24" spans="3:16">
      <c r="L24">
        <v>9106</v>
      </c>
      <c r="M24">
        <v>63</v>
      </c>
    </row>
    <row r="25" spans="3:16">
      <c r="L25">
        <v>3535</v>
      </c>
      <c r="M25">
        <v>72</v>
      </c>
    </row>
    <row r="26" spans="3:16">
      <c r="L26">
        <v>8192</v>
      </c>
      <c r="M26" t="s">
        <v>76</v>
      </c>
    </row>
    <row r="27" spans="3:16">
      <c r="L27">
        <v>6102</v>
      </c>
      <c r="M27">
        <v>85</v>
      </c>
    </row>
    <row r="28" spans="3:16">
      <c r="L28">
        <v>6774</v>
      </c>
      <c r="M28">
        <v>70</v>
      </c>
    </row>
    <row r="29" spans="3:16">
      <c r="C29" s="87"/>
      <c r="L29">
        <v>7558</v>
      </c>
      <c r="M29">
        <v>64</v>
      </c>
    </row>
    <row r="30" spans="3:16">
      <c r="L30">
        <v>314</v>
      </c>
      <c r="M30">
        <v>72</v>
      </c>
    </row>
    <row r="31" spans="3:16">
      <c r="L31">
        <v>9082</v>
      </c>
      <c r="M31">
        <v>81</v>
      </c>
    </row>
    <row r="32" spans="3:16">
      <c r="L32">
        <v>2397</v>
      </c>
      <c r="M32">
        <v>75</v>
      </c>
    </row>
    <row r="33" spans="12:13">
      <c r="L33">
        <v>2517</v>
      </c>
      <c r="M33">
        <v>80</v>
      </c>
    </row>
    <row r="34" spans="12:13">
      <c r="L34">
        <v>2432</v>
      </c>
      <c r="M34">
        <v>73</v>
      </c>
    </row>
    <row r="35" spans="12:13">
      <c r="L35">
        <v>6016</v>
      </c>
      <c r="M35">
        <v>63</v>
      </c>
    </row>
    <row r="36" spans="12:13">
      <c r="L36">
        <v>5269</v>
      </c>
      <c r="M36">
        <v>80</v>
      </c>
    </row>
    <row r="37" spans="12:13">
      <c r="L37">
        <v>4847</v>
      </c>
      <c r="M37">
        <v>88</v>
      </c>
    </row>
    <row r="38" spans="12:13">
      <c r="L38">
        <v>6537</v>
      </c>
      <c r="M38">
        <v>71</v>
      </c>
    </row>
    <row r="39" spans="12:13">
      <c r="L39">
        <v>9922</v>
      </c>
      <c r="M39">
        <v>73</v>
      </c>
    </row>
    <row r="40" spans="12:13">
      <c r="L40">
        <v>4525</v>
      </c>
      <c r="M40">
        <v>71</v>
      </c>
    </row>
    <row r="41" spans="12:13">
      <c r="L41">
        <v>1491</v>
      </c>
      <c r="M41">
        <v>71</v>
      </c>
    </row>
    <row r="42" spans="12:13">
      <c r="L42">
        <v>7897</v>
      </c>
      <c r="M42">
        <v>68</v>
      </c>
    </row>
    <row r="43" spans="12:13">
      <c r="L43">
        <v>4088</v>
      </c>
      <c r="M43">
        <v>82</v>
      </c>
    </row>
    <row r="44" spans="12:13">
      <c r="L44">
        <v>166</v>
      </c>
      <c r="M44">
        <v>76</v>
      </c>
    </row>
    <row r="45" spans="12:13">
      <c r="L45">
        <v>7925</v>
      </c>
      <c r="M45">
        <v>75</v>
      </c>
    </row>
    <row r="46" spans="12:13">
      <c r="L46">
        <v>6405</v>
      </c>
      <c r="M46">
        <v>81</v>
      </c>
    </row>
    <row r="47" spans="12:13">
      <c r="L47">
        <v>802</v>
      </c>
      <c r="M47">
        <v>76</v>
      </c>
    </row>
    <row r="48" spans="12:13">
      <c r="L48">
        <v>2931</v>
      </c>
      <c r="M48">
        <v>83</v>
      </c>
    </row>
    <row r="49" spans="12:13">
      <c r="L49">
        <v>7625</v>
      </c>
      <c r="M49">
        <v>67</v>
      </c>
    </row>
    <row r="50" spans="12:13">
      <c r="L50">
        <v>2628</v>
      </c>
      <c r="M50">
        <v>67</v>
      </c>
    </row>
    <row r="51" spans="12:13">
      <c r="L51">
        <v>5417</v>
      </c>
      <c r="M51">
        <v>92</v>
      </c>
    </row>
    <row r="52" spans="12:13">
      <c r="L52">
        <v>7804</v>
      </c>
      <c r="M52">
        <v>72</v>
      </c>
    </row>
    <row r="53" spans="12:13">
      <c r="L53">
        <v>3994</v>
      </c>
      <c r="M53">
        <v>69</v>
      </c>
    </row>
    <row r="54" spans="12:13">
      <c r="L54">
        <v>394</v>
      </c>
      <c r="M54">
        <v>85</v>
      </c>
    </row>
    <row r="55" spans="12:13">
      <c r="L55">
        <v>8847</v>
      </c>
      <c r="M55">
        <v>78</v>
      </c>
    </row>
    <row r="56" spans="12:13">
      <c r="L56">
        <v>7855</v>
      </c>
      <c r="M56">
        <v>81</v>
      </c>
    </row>
    <row r="57" spans="12:13">
      <c r="L57">
        <v>8668</v>
      </c>
      <c r="M57" t="s">
        <v>76</v>
      </c>
    </row>
    <row r="58" spans="12:13">
      <c r="L58">
        <v>3738</v>
      </c>
      <c r="M58">
        <v>77</v>
      </c>
    </row>
    <row r="59" spans="12:13">
      <c r="L59">
        <v>5534</v>
      </c>
      <c r="M59">
        <v>70</v>
      </c>
    </row>
    <row r="60" spans="12:13">
      <c r="L60">
        <v>6965</v>
      </c>
      <c r="M60">
        <v>71</v>
      </c>
    </row>
    <row r="61" spans="12:13">
      <c r="L61">
        <v>8863</v>
      </c>
      <c r="M61">
        <v>69</v>
      </c>
    </row>
    <row r="62" spans="12:13">
      <c r="L62">
        <v>8762</v>
      </c>
      <c r="M62">
        <v>73</v>
      </c>
    </row>
    <row r="63" spans="12:13">
      <c r="L63">
        <v>6466</v>
      </c>
      <c r="M63">
        <v>60</v>
      </c>
    </row>
    <row r="64" spans="12:13">
      <c r="L64">
        <v>6100</v>
      </c>
      <c r="M64">
        <v>76</v>
      </c>
    </row>
    <row r="65" spans="12:13">
      <c r="L65">
        <v>1878</v>
      </c>
      <c r="M65">
        <v>74</v>
      </c>
    </row>
    <row r="66" spans="12:13">
      <c r="L66">
        <v>5970</v>
      </c>
      <c r="M66">
        <v>67</v>
      </c>
    </row>
    <row r="67" spans="12:13">
      <c r="L67">
        <v>9691</v>
      </c>
      <c r="M67">
        <v>62</v>
      </c>
    </row>
    <row r="68" spans="12:13">
      <c r="L68">
        <v>8666</v>
      </c>
      <c r="M68">
        <v>77</v>
      </c>
    </row>
    <row r="69" spans="12:13">
      <c r="L69">
        <v>4865</v>
      </c>
      <c r="M69">
        <v>91</v>
      </c>
    </row>
    <row r="70" spans="12:13">
      <c r="L70">
        <v>6198</v>
      </c>
      <c r="M70">
        <v>81</v>
      </c>
    </row>
    <row r="71" spans="12:13">
      <c r="L71">
        <v>8554</v>
      </c>
      <c r="M71">
        <v>87</v>
      </c>
    </row>
    <row r="72" spans="12:13">
      <c r="L72">
        <v>6753</v>
      </c>
      <c r="M72">
        <v>76</v>
      </c>
    </row>
    <row r="73" spans="12:13">
      <c r="L73">
        <v>9574</v>
      </c>
      <c r="M73">
        <v>77</v>
      </c>
    </row>
    <row r="74" spans="12:13">
      <c r="L74">
        <v>3891</v>
      </c>
      <c r="M74">
        <v>81</v>
      </c>
    </row>
    <row r="75" spans="12:13">
      <c r="L75">
        <v>8186</v>
      </c>
      <c r="M75" t="s">
        <v>76</v>
      </c>
    </row>
    <row r="76" spans="12:13">
      <c r="L76">
        <v>1306</v>
      </c>
      <c r="M76">
        <v>73</v>
      </c>
    </row>
    <row r="77" spans="12:13">
      <c r="L77">
        <v>6835</v>
      </c>
      <c r="M77">
        <v>83</v>
      </c>
    </row>
    <row r="78" spans="12:13">
      <c r="L78">
        <v>3136</v>
      </c>
      <c r="M78">
        <v>59</v>
      </c>
    </row>
    <row r="79" spans="12:13">
      <c r="L79">
        <v>4938</v>
      </c>
      <c r="M79">
        <v>74</v>
      </c>
    </row>
    <row r="80" spans="12:13">
      <c r="L80">
        <v>4807</v>
      </c>
      <c r="M80">
        <v>74</v>
      </c>
    </row>
    <row r="81" spans="12:13">
      <c r="L81">
        <v>4421</v>
      </c>
      <c r="M81">
        <v>78</v>
      </c>
    </row>
  </sheetData>
  <hyperlinks>
    <hyperlink ref="A1" location="'Table of contents'!A1" display="Return to table of contents"/>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32"/>
  <dimension ref="A1:O75"/>
  <sheetViews>
    <sheetView showGridLines="0" showRowColHeaders="0" topLeftCell="A46" workbookViewId="0">
      <selection activeCell="A78" sqref="A78"/>
    </sheetView>
  </sheetViews>
  <sheetFormatPr defaultRowHeight="15"/>
  <cols>
    <col min="12" max="12" width="10.28515625" bestFit="1" customWidth="1"/>
    <col min="13" max="13" width="10.85546875" bestFit="1" customWidth="1"/>
  </cols>
  <sheetData>
    <row r="1" spans="1:15">
      <c r="A1" s="1" t="s">
        <v>38</v>
      </c>
      <c r="F1" s="99" t="s">
        <v>321</v>
      </c>
      <c r="G1" s="100"/>
      <c r="H1" s="100"/>
      <c r="I1" s="100"/>
      <c r="J1" s="100"/>
      <c r="K1" s="100"/>
      <c r="L1" s="100"/>
      <c r="M1" s="100"/>
      <c r="N1" s="101"/>
    </row>
    <row r="3" spans="1:15">
      <c r="L3" s="9" t="s">
        <v>112</v>
      </c>
      <c r="M3" s="9" t="s">
        <v>75</v>
      </c>
      <c r="O3" t="s">
        <v>82</v>
      </c>
    </row>
    <row r="4" spans="1:15">
      <c r="L4">
        <v>1</v>
      </c>
      <c r="M4">
        <v>62</v>
      </c>
    </row>
    <row r="5" spans="1:15">
      <c r="L5">
        <v>2</v>
      </c>
      <c r="M5">
        <v>73</v>
      </c>
    </row>
    <row r="6" spans="1:15">
      <c r="L6">
        <v>3</v>
      </c>
      <c r="M6">
        <v>74</v>
      </c>
      <c r="O6" t="s">
        <v>83</v>
      </c>
    </row>
    <row r="7" spans="1:15">
      <c r="L7">
        <v>4</v>
      </c>
    </row>
    <row r="8" spans="1:15">
      <c r="L8">
        <v>5</v>
      </c>
      <c r="M8">
        <v>77</v>
      </c>
    </row>
    <row r="9" spans="1:15">
      <c r="L9">
        <v>6</v>
      </c>
      <c r="M9">
        <v>57</v>
      </c>
      <c r="O9" t="s">
        <v>357</v>
      </c>
    </row>
    <row r="10" spans="1:15">
      <c r="L10">
        <v>7</v>
      </c>
      <c r="M10">
        <v>67</v>
      </c>
    </row>
    <row r="11" spans="1:15">
      <c r="L11">
        <v>8</v>
      </c>
      <c r="M11">
        <v>90</v>
      </c>
    </row>
    <row r="12" spans="1:15">
      <c r="L12">
        <v>9</v>
      </c>
      <c r="M12">
        <v>77</v>
      </c>
    </row>
    <row r="13" spans="1:15">
      <c r="L13">
        <v>10</v>
      </c>
      <c r="M13">
        <v>83</v>
      </c>
    </row>
    <row r="14" spans="1:15">
      <c r="L14">
        <v>11</v>
      </c>
      <c r="M14">
        <v>71</v>
      </c>
    </row>
    <row r="15" spans="1:15">
      <c r="L15">
        <v>12</v>
      </c>
      <c r="M15">
        <v>75</v>
      </c>
    </row>
    <row r="16" spans="1:15">
      <c r="L16">
        <v>13</v>
      </c>
      <c r="M16">
        <v>72</v>
      </c>
    </row>
    <row r="17" spans="3:13">
      <c r="L17">
        <v>14</v>
      </c>
      <c r="M17">
        <v>82</v>
      </c>
    </row>
    <row r="18" spans="3:13">
      <c r="L18">
        <v>15</v>
      </c>
      <c r="M18">
        <v>68</v>
      </c>
    </row>
    <row r="19" spans="3:13">
      <c r="L19">
        <v>16</v>
      </c>
      <c r="M19">
        <v>86</v>
      </c>
    </row>
    <row r="20" spans="3:13">
      <c r="L20">
        <v>17</v>
      </c>
      <c r="M20">
        <v>77</v>
      </c>
    </row>
    <row r="21" spans="3:13">
      <c r="L21">
        <v>18</v>
      </c>
      <c r="M21">
        <v>68</v>
      </c>
    </row>
    <row r="22" spans="3:13">
      <c r="L22">
        <v>19</v>
      </c>
      <c r="M22">
        <v>86</v>
      </c>
    </row>
    <row r="23" spans="3:13">
      <c r="L23">
        <v>20</v>
      </c>
    </row>
    <row r="24" spans="3:13">
      <c r="L24">
        <v>21</v>
      </c>
      <c r="M24">
        <v>80</v>
      </c>
    </row>
    <row r="25" spans="3:13">
      <c r="L25">
        <v>22</v>
      </c>
      <c r="M25">
        <v>81</v>
      </c>
    </row>
    <row r="26" spans="3:13">
      <c r="L26">
        <v>23</v>
      </c>
      <c r="M26">
        <v>84</v>
      </c>
    </row>
    <row r="27" spans="3:13">
      <c r="L27">
        <v>24</v>
      </c>
      <c r="M27">
        <v>71</v>
      </c>
    </row>
    <row r="28" spans="3:13">
      <c r="L28">
        <v>25</v>
      </c>
      <c r="M28">
        <v>76</v>
      </c>
    </row>
    <row r="29" spans="3:13">
      <c r="C29" s="87"/>
      <c r="L29">
        <v>26</v>
      </c>
      <c r="M29">
        <v>81</v>
      </c>
    </row>
    <row r="30" spans="3:13">
      <c r="L30">
        <v>27</v>
      </c>
      <c r="M30">
        <v>99</v>
      </c>
    </row>
    <row r="31" spans="3:13">
      <c r="L31">
        <v>28</v>
      </c>
      <c r="M31">
        <v>72</v>
      </c>
    </row>
    <row r="32" spans="3:13">
      <c r="L32">
        <v>29</v>
      </c>
      <c r="M32">
        <v>78</v>
      </c>
    </row>
    <row r="33" spans="12:13">
      <c r="L33">
        <v>30</v>
      </c>
      <c r="M33">
        <v>67</v>
      </c>
    </row>
    <row r="34" spans="12:13">
      <c r="L34">
        <v>31</v>
      </c>
      <c r="M34">
        <v>89</v>
      </c>
    </row>
    <row r="35" spans="12:13">
      <c r="L35">
        <v>32</v>
      </c>
      <c r="M35">
        <v>70</v>
      </c>
    </row>
    <row r="36" spans="12:13">
      <c r="L36">
        <v>33</v>
      </c>
      <c r="M36">
        <v>77</v>
      </c>
    </row>
    <row r="37" spans="12:13">
      <c r="L37">
        <v>34</v>
      </c>
    </row>
    <row r="38" spans="12:13">
      <c r="L38">
        <v>35</v>
      </c>
      <c r="M38">
        <v>83</v>
      </c>
    </row>
    <row r="39" spans="12:13">
      <c r="L39">
        <v>36</v>
      </c>
      <c r="M39">
        <v>74</v>
      </c>
    </row>
    <row r="40" spans="12:13">
      <c r="L40">
        <v>37</v>
      </c>
      <c r="M40">
        <v>87</v>
      </c>
    </row>
    <row r="41" spans="12:13">
      <c r="L41">
        <v>38</v>
      </c>
      <c r="M41">
        <v>75</v>
      </c>
    </row>
    <row r="42" spans="12:13">
      <c r="L42">
        <v>39</v>
      </c>
      <c r="M42">
        <v>86</v>
      </c>
    </row>
    <row r="43" spans="12:13">
      <c r="L43">
        <v>40</v>
      </c>
      <c r="M43">
        <v>77</v>
      </c>
    </row>
    <row r="44" spans="12:13">
      <c r="L44">
        <v>41</v>
      </c>
      <c r="M44">
        <v>73</v>
      </c>
    </row>
    <row r="45" spans="12:13">
      <c r="L45">
        <v>42</v>
      </c>
      <c r="M45">
        <v>74</v>
      </c>
    </row>
    <row r="46" spans="12:13">
      <c r="L46">
        <v>43</v>
      </c>
      <c r="M46">
        <v>79</v>
      </c>
    </row>
    <row r="47" spans="12:13">
      <c r="L47">
        <v>44</v>
      </c>
      <c r="M47">
        <v>80</v>
      </c>
    </row>
    <row r="48" spans="12:13">
      <c r="L48">
        <v>45</v>
      </c>
      <c r="M48">
        <v>77</v>
      </c>
    </row>
    <row r="49" spans="12:13">
      <c r="L49">
        <v>46</v>
      </c>
      <c r="M49">
        <v>72</v>
      </c>
    </row>
    <row r="50" spans="12:13">
      <c r="L50">
        <v>47</v>
      </c>
      <c r="M50">
        <v>77</v>
      </c>
    </row>
    <row r="51" spans="12:13">
      <c r="L51">
        <v>48</v>
      </c>
      <c r="M51">
        <v>71</v>
      </c>
    </row>
    <row r="52" spans="12:13">
      <c r="L52">
        <v>49</v>
      </c>
      <c r="M52">
        <v>70</v>
      </c>
    </row>
    <row r="53" spans="12:13">
      <c r="L53">
        <v>50</v>
      </c>
      <c r="M53">
        <v>68</v>
      </c>
    </row>
    <row r="54" spans="12:13">
      <c r="L54">
        <v>51</v>
      </c>
      <c r="M54">
        <v>79</v>
      </c>
    </row>
    <row r="55" spans="12:13">
      <c r="L55">
        <v>52</v>
      </c>
      <c r="M55">
        <v>75</v>
      </c>
    </row>
    <row r="56" spans="12:13">
      <c r="L56">
        <v>53</v>
      </c>
      <c r="M56">
        <v>80</v>
      </c>
    </row>
    <row r="57" spans="12:13">
      <c r="L57">
        <v>54</v>
      </c>
      <c r="M57">
        <v>73</v>
      </c>
    </row>
    <row r="58" spans="12:13">
      <c r="L58">
        <v>55</v>
      </c>
      <c r="M58">
        <v>61</v>
      </c>
    </row>
    <row r="59" spans="12:13">
      <c r="L59">
        <v>56</v>
      </c>
      <c r="M59">
        <v>62</v>
      </c>
    </row>
    <row r="60" spans="12:13">
      <c r="L60">
        <v>57</v>
      </c>
      <c r="M60">
        <v>68</v>
      </c>
    </row>
    <row r="61" spans="12:13">
      <c r="L61">
        <v>58</v>
      </c>
      <c r="M61">
        <v>92</v>
      </c>
    </row>
    <row r="62" spans="12:13">
      <c r="L62">
        <v>59</v>
      </c>
      <c r="M62">
        <v>85</v>
      </c>
    </row>
    <row r="63" spans="12:13">
      <c r="L63">
        <v>60</v>
      </c>
      <c r="M63">
        <v>77</v>
      </c>
    </row>
    <row r="64" spans="12:13">
      <c r="L64">
        <v>61</v>
      </c>
      <c r="M64">
        <v>79</v>
      </c>
    </row>
    <row r="65" spans="12:13">
      <c r="L65">
        <v>62</v>
      </c>
      <c r="M65">
        <v>86</v>
      </c>
    </row>
    <row r="66" spans="12:13">
      <c r="L66">
        <v>63</v>
      </c>
      <c r="M66">
        <v>83</v>
      </c>
    </row>
    <row r="67" spans="12:13">
      <c r="L67">
        <v>64</v>
      </c>
      <c r="M67">
        <v>83</v>
      </c>
    </row>
    <row r="68" spans="12:13">
      <c r="L68">
        <v>65</v>
      </c>
      <c r="M68">
        <v>76</v>
      </c>
    </row>
    <row r="69" spans="12:13">
      <c r="L69">
        <v>66</v>
      </c>
      <c r="M69">
        <v>89</v>
      </c>
    </row>
    <row r="70" spans="12:13">
      <c r="L70">
        <v>67</v>
      </c>
      <c r="M70">
        <v>72</v>
      </c>
    </row>
    <row r="71" spans="12:13">
      <c r="L71">
        <v>68</v>
      </c>
      <c r="M71">
        <v>69</v>
      </c>
    </row>
    <row r="72" spans="12:13">
      <c r="L72">
        <v>69</v>
      </c>
      <c r="M72">
        <v>66</v>
      </c>
    </row>
    <row r="73" spans="12:13">
      <c r="L73">
        <v>70</v>
      </c>
      <c r="M73">
        <v>71</v>
      </c>
    </row>
    <row r="74" spans="12:13">
      <c r="L74">
        <v>71</v>
      </c>
      <c r="M74">
        <v>80</v>
      </c>
    </row>
    <row r="75" spans="12:13">
      <c r="L75">
        <v>72</v>
      </c>
      <c r="M75">
        <v>61</v>
      </c>
    </row>
  </sheetData>
  <hyperlinks>
    <hyperlink ref="A1" location="'Table of contents'!A1" display="Return to table of contents"/>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sheetPr codeName="Sheet33"/>
  <dimension ref="A1:R29"/>
  <sheetViews>
    <sheetView showGridLines="0" showRowColHeaders="0" workbookViewId="0">
      <selection activeCell="A19" sqref="A19"/>
    </sheetView>
  </sheetViews>
  <sheetFormatPr defaultRowHeight="15"/>
  <sheetData>
    <row r="1" spans="1:18">
      <c r="A1" s="1" t="s">
        <v>38</v>
      </c>
      <c r="F1" s="99" t="s">
        <v>321</v>
      </c>
      <c r="G1" s="100"/>
      <c r="H1" s="100"/>
      <c r="I1" s="100"/>
      <c r="J1" s="100"/>
      <c r="K1" s="100"/>
      <c r="L1" s="100"/>
      <c r="M1" s="100"/>
      <c r="N1" s="101"/>
    </row>
    <row r="3" spans="1:18">
      <c r="L3" t="s">
        <v>84</v>
      </c>
      <c r="M3" s="9" t="s">
        <v>85</v>
      </c>
      <c r="N3" s="9" t="s">
        <v>86</v>
      </c>
      <c r="O3" s="9" t="s">
        <v>87</v>
      </c>
      <c r="P3" s="9" t="s">
        <v>88</v>
      </c>
      <c r="Q3" s="9" t="s">
        <v>89</v>
      </c>
      <c r="R3" s="9" t="s">
        <v>90</v>
      </c>
    </row>
    <row r="4" spans="1:18">
      <c r="L4" t="s">
        <v>91</v>
      </c>
      <c r="M4" s="8">
        <v>3700</v>
      </c>
      <c r="N4" s="8">
        <v>2400</v>
      </c>
      <c r="O4" s="8">
        <v>2300</v>
      </c>
      <c r="P4" s="8">
        <v>3000</v>
      </c>
      <c r="Q4" s="8">
        <v>3800</v>
      </c>
      <c r="R4" s="8">
        <v>3700</v>
      </c>
    </row>
    <row r="5" spans="1:18">
      <c r="L5" t="s">
        <v>92</v>
      </c>
      <c r="M5" s="8">
        <v>2600</v>
      </c>
      <c r="N5" s="8">
        <v>2200</v>
      </c>
      <c r="O5" s="8">
        <v>2400</v>
      </c>
      <c r="P5" s="8">
        <v>2800</v>
      </c>
      <c r="Q5" s="8">
        <v>3600</v>
      </c>
      <c r="R5" s="8">
        <v>2300</v>
      </c>
    </row>
    <row r="8" spans="1:18">
      <c r="M8" s="9" t="s">
        <v>93</v>
      </c>
      <c r="N8" s="9" t="s">
        <v>94</v>
      </c>
    </row>
    <row r="9" spans="1:18">
      <c r="L9" t="s">
        <v>41</v>
      </c>
    </row>
    <row r="10" spans="1:18">
      <c r="L10" t="s">
        <v>42</v>
      </c>
    </row>
    <row r="21" spans="3:12">
      <c r="L21" s="62"/>
    </row>
    <row r="29" spans="3:12">
      <c r="C29" s="87"/>
    </row>
  </sheetData>
  <hyperlinks>
    <hyperlink ref="A1" location="'Table of contents'!A1" display="Return to table of contents"/>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sheetPr codeName="Sheet34"/>
  <dimension ref="A1:X58"/>
  <sheetViews>
    <sheetView showGridLines="0" showRowColHeaders="0" topLeftCell="A49" workbookViewId="0">
      <selection activeCell="A60" sqref="A60"/>
    </sheetView>
  </sheetViews>
  <sheetFormatPr defaultRowHeight="15"/>
  <cols>
    <col min="13" max="13" width="13.28515625" customWidth="1"/>
    <col min="14" max="14" width="23.7109375" bestFit="1" customWidth="1"/>
    <col min="15" max="15" width="16.85546875" bestFit="1" customWidth="1"/>
    <col min="23" max="23" width="13.5703125" bestFit="1" customWidth="1"/>
    <col min="24" max="24" width="9.5703125" bestFit="1" customWidth="1"/>
  </cols>
  <sheetData>
    <row r="1" spans="1:24">
      <c r="A1" s="1" t="s">
        <v>38</v>
      </c>
      <c r="F1" s="99" t="s">
        <v>321</v>
      </c>
      <c r="G1" s="100"/>
      <c r="H1" s="100"/>
      <c r="I1" s="100"/>
      <c r="J1" s="100"/>
      <c r="K1" s="100"/>
      <c r="L1" s="100"/>
      <c r="M1" s="100"/>
      <c r="N1" s="101"/>
    </row>
    <row r="3" spans="1:24">
      <c r="L3" t="s">
        <v>103</v>
      </c>
    </row>
    <row r="4" spans="1:24">
      <c r="L4" t="s">
        <v>104</v>
      </c>
    </row>
    <row r="5" spans="1:24">
      <c r="L5" t="s">
        <v>105</v>
      </c>
    </row>
    <row r="7" spans="1:24">
      <c r="L7" s="9" t="s">
        <v>106</v>
      </c>
      <c r="M7" s="9" t="s">
        <v>107</v>
      </c>
      <c r="N7" s="9" t="s">
        <v>108</v>
      </c>
      <c r="O7" s="9" t="s">
        <v>109</v>
      </c>
      <c r="W7" s="9"/>
      <c r="X7" s="9"/>
    </row>
    <row r="8" spans="1:24">
      <c r="L8">
        <v>1</v>
      </c>
      <c r="M8">
        <v>100</v>
      </c>
      <c r="W8" s="9"/>
    </row>
    <row r="9" spans="1:24">
      <c r="L9">
        <v>2</v>
      </c>
      <c r="M9">
        <v>40</v>
      </c>
      <c r="W9" s="9"/>
    </row>
    <row r="10" spans="1:24">
      <c r="L10">
        <v>3</v>
      </c>
      <c r="M10">
        <v>20</v>
      </c>
      <c r="W10" s="9"/>
    </row>
    <row r="11" spans="1:24">
      <c r="L11">
        <v>4</v>
      </c>
      <c r="M11">
        <v>70</v>
      </c>
      <c r="W11" s="9"/>
    </row>
    <row r="18" spans="3:23">
      <c r="L18" t="s">
        <v>110</v>
      </c>
    </row>
    <row r="19" spans="3:23">
      <c r="L19" t="s">
        <v>111</v>
      </c>
    </row>
    <row r="21" spans="3:23">
      <c r="L21" s="9" t="s">
        <v>112</v>
      </c>
      <c r="M21" s="9" t="s">
        <v>113</v>
      </c>
      <c r="N21" s="38" t="s">
        <v>114</v>
      </c>
      <c r="W21" s="38"/>
    </row>
    <row r="22" spans="3:23">
      <c r="L22">
        <v>1</v>
      </c>
      <c r="M22">
        <v>70</v>
      </c>
      <c r="N22" s="38"/>
      <c r="W22" s="38"/>
    </row>
    <row r="23" spans="3:23">
      <c r="L23">
        <v>2</v>
      </c>
      <c r="M23">
        <v>95</v>
      </c>
      <c r="N23" s="38"/>
      <c r="W23" s="38"/>
    </row>
    <row r="24" spans="3:23">
      <c r="L24">
        <v>3</v>
      </c>
      <c r="M24">
        <v>55</v>
      </c>
      <c r="N24" s="38"/>
      <c r="W24" s="38"/>
    </row>
    <row r="25" spans="3:23">
      <c r="L25">
        <v>4</v>
      </c>
      <c r="M25">
        <v>80</v>
      </c>
      <c r="N25" s="38"/>
      <c r="W25" s="38"/>
    </row>
    <row r="26" spans="3:23">
      <c r="L26">
        <v>5</v>
      </c>
      <c r="M26">
        <v>60</v>
      </c>
      <c r="N26" s="38"/>
      <c r="W26" s="38"/>
    </row>
    <row r="27" spans="3:23">
      <c r="L27">
        <v>6</v>
      </c>
      <c r="M27">
        <v>90</v>
      </c>
      <c r="N27" s="38"/>
      <c r="W27" s="38"/>
    </row>
    <row r="29" spans="3:23">
      <c r="C29" s="87"/>
    </row>
    <row r="34" spans="12:23">
      <c r="L34" t="s">
        <v>115</v>
      </c>
    </row>
    <row r="35" spans="12:23">
      <c r="L35" t="s">
        <v>116</v>
      </c>
    </row>
    <row r="37" spans="12:23">
      <c r="L37" s="9" t="s">
        <v>61</v>
      </c>
      <c r="M37" s="9" t="s">
        <v>117</v>
      </c>
      <c r="N37" s="38" t="s">
        <v>118</v>
      </c>
    </row>
    <row r="38" spans="12:23">
      <c r="L38">
        <v>1</v>
      </c>
      <c r="M38" s="9" t="s">
        <v>119</v>
      </c>
      <c r="N38" s="38"/>
      <c r="W38" s="38"/>
    </row>
    <row r="39" spans="12:23" ht="15.75" thickBot="1">
      <c r="L39">
        <v>2</v>
      </c>
      <c r="M39" s="9" t="s">
        <v>120</v>
      </c>
      <c r="N39" s="38"/>
      <c r="W39" s="38"/>
    </row>
    <row r="40" spans="12:23">
      <c r="L40">
        <v>3</v>
      </c>
      <c r="M40" s="9" t="s">
        <v>119</v>
      </c>
      <c r="N40" s="39"/>
      <c r="W40" s="38"/>
    </row>
    <row r="41" spans="12:23">
      <c r="L41">
        <v>4</v>
      </c>
      <c r="M41" s="9" t="s">
        <v>119</v>
      </c>
      <c r="N41" s="40"/>
      <c r="W41" s="38"/>
    </row>
    <row r="42" spans="12:23">
      <c r="L42">
        <v>5</v>
      </c>
      <c r="M42" s="9" t="s">
        <v>119</v>
      </c>
      <c r="N42" s="40"/>
      <c r="W42" s="38"/>
    </row>
    <row r="43" spans="12:23" ht="15.75" thickBot="1">
      <c r="L43">
        <v>6</v>
      </c>
      <c r="M43" s="9" t="s">
        <v>120</v>
      </c>
      <c r="N43" s="41"/>
      <c r="W43" s="38"/>
    </row>
    <row r="49" spans="12:23">
      <c r="L49" t="s">
        <v>121</v>
      </c>
    </row>
    <row r="50" spans="12:23">
      <c r="L50" t="s">
        <v>122</v>
      </c>
    </row>
    <row r="52" spans="12:23">
      <c r="L52" s="9" t="s">
        <v>112</v>
      </c>
      <c r="M52" s="9" t="s">
        <v>123</v>
      </c>
      <c r="N52" s="9" t="s">
        <v>124</v>
      </c>
      <c r="O52" s="9" t="s">
        <v>125</v>
      </c>
      <c r="P52" s="9" t="s">
        <v>126</v>
      </c>
      <c r="Q52" s="9" t="s">
        <v>127</v>
      </c>
      <c r="W52" s="9"/>
    </row>
    <row r="53" spans="12:23">
      <c r="L53">
        <v>1</v>
      </c>
      <c r="M53">
        <v>87</v>
      </c>
      <c r="N53">
        <v>83</v>
      </c>
      <c r="O53">
        <v>83</v>
      </c>
      <c r="P53">
        <v>80</v>
      </c>
      <c r="Q53" s="25"/>
    </row>
    <row r="54" spans="12:23">
      <c r="L54">
        <v>2</v>
      </c>
      <c r="M54">
        <v>77</v>
      </c>
      <c r="N54">
        <v>72</v>
      </c>
      <c r="O54">
        <v>74</v>
      </c>
      <c r="P54">
        <v>97</v>
      </c>
      <c r="Q54" s="25"/>
    </row>
    <row r="55" spans="12:23">
      <c r="L55">
        <v>3</v>
      </c>
      <c r="M55">
        <v>80</v>
      </c>
      <c r="N55">
        <v>95</v>
      </c>
      <c r="O55">
        <v>79</v>
      </c>
      <c r="P55">
        <v>75</v>
      </c>
      <c r="Q55" s="25"/>
    </row>
    <row r="56" spans="12:23">
      <c r="L56">
        <v>4</v>
      </c>
      <c r="M56">
        <v>82</v>
      </c>
      <c r="N56">
        <v>87</v>
      </c>
      <c r="O56">
        <v>96</v>
      </c>
      <c r="P56">
        <v>88</v>
      </c>
      <c r="Q56" s="25"/>
    </row>
    <row r="57" spans="12:23">
      <c r="L57">
        <v>5</v>
      </c>
      <c r="M57">
        <v>78</v>
      </c>
      <c r="N57">
        <v>94</v>
      </c>
      <c r="O57">
        <v>81</v>
      </c>
      <c r="P57">
        <v>79</v>
      </c>
      <c r="Q57" s="25"/>
    </row>
    <row r="58" spans="12:23">
      <c r="L58">
        <v>6</v>
      </c>
      <c r="M58">
        <v>75</v>
      </c>
      <c r="N58">
        <v>83</v>
      </c>
      <c r="O58">
        <v>80</v>
      </c>
      <c r="P58">
        <v>72</v>
      </c>
      <c r="Q58" s="25"/>
    </row>
  </sheetData>
  <hyperlinks>
    <hyperlink ref="A1" location="'Table of contents'!A1" display="Return to table of contents"/>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sheetPr codeName="Sheet35"/>
  <dimension ref="A1:Z52"/>
  <sheetViews>
    <sheetView showGridLines="0" showRowColHeaders="0" topLeftCell="A46" workbookViewId="0">
      <selection activeCell="A56" sqref="A56"/>
    </sheetView>
  </sheetViews>
  <sheetFormatPr defaultRowHeight="15"/>
  <sheetData>
    <row r="1" spans="1:17">
      <c r="A1" s="1" t="s">
        <v>38</v>
      </c>
      <c r="F1" s="99" t="s">
        <v>321</v>
      </c>
      <c r="G1" s="100"/>
      <c r="H1" s="100"/>
      <c r="I1" s="100"/>
      <c r="J1" s="100"/>
      <c r="K1" s="100"/>
      <c r="L1" s="100"/>
      <c r="M1" s="100"/>
      <c r="N1" s="101"/>
    </row>
    <row r="3" spans="1:17">
      <c r="L3" s="9" t="s">
        <v>112</v>
      </c>
      <c r="M3" s="9" t="s">
        <v>113</v>
      </c>
      <c r="N3" s="9" t="s">
        <v>114</v>
      </c>
      <c r="P3" t="s">
        <v>128</v>
      </c>
    </row>
    <row r="4" spans="1:17">
      <c r="L4">
        <v>1</v>
      </c>
      <c r="M4">
        <v>67</v>
      </c>
      <c r="N4" s="9" t="str">
        <f>VLOOKUP(M4,$P$4:$Q$8,2)</f>
        <v>D</v>
      </c>
      <c r="P4">
        <v>0</v>
      </c>
      <c r="Q4" s="9" t="s">
        <v>129</v>
      </c>
    </row>
    <row r="5" spans="1:17">
      <c r="L5">
        <v>2</v>
      </c>
      <c r="M5">
        <v>72</v>
      </c>
      <c r="N5" s="9" t="str">
        <f t="shared" ref="N5:N12" si="0">VLOOKUP(M5,$P$4:$Q$8,2)</f>
        <v>C</v>
      </c>
      <c r="P5">
        <v>60</v>
      </c>
      <c r="Q5" s="9" t="s">
        <v>130</v>
      </c>
    </row>
    <row r="6" spans="1:17">
      <c r="L6">
        <v>3</v>
      </c>
      <c r="M6">
        <v>77</v>
      </c>
      <c r="N6" s="9" t="str">
        <f t="shared" si="0"/>
        <v>C</v>
      </c>
      <c r="P6">
        <v>70</v>
      </c>
      <c r="Q6" s="9" t="s">
        <v>131</v>
      </c>
    </row>
    <row r="7" spans="1:17">
      <c r="L7">
        <v>4</v>
      </c>
      <c r="M7">
        <v>70</v>
      </c>
      <c r="N7" s="9" t="str">
        <f t="shared" si="0"/>
        <v>C</v>
      </c>
      <c r="P7">
        <v>80</v>
      </c>
      <c r="Q7" s="9" t="s">
        <v>132</v>
      </c>
    </row>
    <row r="8" spans="1:17">
      <c r="L8">
        <v>5</v>
      </c>
      <c r="M8">
        <v>66</v>
      </c>
      <c r="N8" s="9" t="str">
        <f t="shared" si="0"/>
        <v>D</v>
      </c>
      <c r="P8">
        <v>90</v>
      </c>
      <c r="Q8" s="9" t="s">
        <v>133</v>
      </c>
    </row>
    <row r="9" spans="1:17">
      <c r="L9">
        <v>6</v>
      </c>
      <c r="M9">
        <v>81</v>
      </c>
      <c r="N9" s="9" t="str">
        <f t="shared" si="0"/>
        <v>B</v>
      </c>
    </row>
    <row r="10" spans="1:17">
      <c r="L10">
        <v>7</v>
      </c>
      <c r="M10">
        <v>93</v>
      </c>
      <c r="N10" s="9" t="str">
        <f t="shared" si="0"/>
        <v>A</v>
      </c>
    </row>
    <row r="11" spans="1:17">
      <c r="L11">
        <v>8</v>
      </c>
      <c r="M11">
        <v>59</v>
      </c>
      <c r="N11" s="9" t="str">
        <f t="shared" si="0"/>
        <v>F</v>
      </c>
    </row>
    <row r="12" spans="1:17">
      <c r="L12">
        <v>9</v>
      </c>
      <c r="M12">
        <v>90</v>
      </c>
      <c r="N12" s="9" t="str">
        <f t="shared" si="0"/>
        <v>A</v>
      </c>
    </row>
    <row r="29" spans="3:3">
      <c r="C29" s="87"/>
    </row>
    <row r="33" spans="12:26">
      <c r="L33" s="9" t="s">
        <v>134</v>
      </c>
      <c r="M33" s="9" t="s">
        <v>55</v>
      </c>
      <c r="N33" s="9" t="s">
        <v>53</v>
      </c>
      <c r="W33" t="s">
        <v>53</v>
      </c>
      <c r="Y33" t="s">
        <v>128</v>
      </c>
    </row>
    <row r="34" spans="12:26">
      <c r="L34">
        <v>1</v>
      </c>
      <c r="M34">
        <v>373</v>
      </c>
      <c r="N34" s="8"/>
      <c r="W34" s="4">
        <f>VLOOKUP(M34,$Y$34:$Z$36,2)*M34</f>
        <v>932.5</v>
      </c>
      <c r="Y34">
        <v>0</v>
      </c>
      <c r="Z34" s="4">
        <v>3</v>
      </c>
    </row>
    <row r="35" spans="12:26">
      <c r="L35">
        <v>2</v>
      </c>
      <c r="M35">
        <v>475</v>
      </c>
      <c r="N35" s="8"/>
      <c r="W35" s="4">
        <f t="shared" ref="W35:W41" si="1">VLOOKUP(M35,$Y$34:$Z$36,2)*M35</f>
        <v>950</v>
      </c>
      <c r="Y35">
        <v>300</v>
      </c>
      <c r="Z35" s="4">
        <v>2.5</v>
      </c>
    </row>
    <row r="36" spans="12:26">
      <c r="L36">
        <v>3</v>
      </c>
      <c r="M36">
        <v>459</v>
      </c>
      <c r="N36" s="8"/>
      <c r="W36" s="4">
        <f t="shared" si="1"/>
        <v>918</v>
      </c>
      <c r="Y36">
        <v>400</v>
      </c>
      <c r="Z36" s="4">
        <v>2</v>
      </c>
    </row>
    <row r="37" spans="12:26">
      <c r="L37">
        <v>4</v>
      </c>
      <c r="M37">
        <v>441</v>
      </c>
      <c r="N37" s="8"/>
      <c r="W37" s="4">
        <f t="shared" si="1"/>
        <v>882</v>
      </c>
    </row>
    <row r="38" spans="12:26">
      <c r="L38">
        <v>5</v>
      </c>
      <c r="M38">
        <v>238</v>
      </c>
      <c r="N38" s="8"/>
      <c r="W38" s="4">
        <f t="shared" si="1"/>
        <v>714</v>
      </c>
    </row>
    <row r="39" spans="12:26">
      <c r="L39">
        <v>6</v>
      </c>
      <c r="M39">
        <v>349</v>
      </c>
      <c r="N39" s="8"/>
      <c r="W39" s="4">
        <f t="shared" si="1"/>
        <v>872.5</v>
      </c>
    </row>
    <row r="40" spans="12:26">
      <c r="L40">
        <v>7</v>
      </c>
      <c r="M40">
        <v>344</v>
      </c>
      <c r="N40" s="8"/>
      <c r="W40" s="4">
        <f t="shared" si="1"/>
        <v>860</v>
      </c>
    </row>
    <row r="41" spans="12:26">
      <c r="L41">
        <v>8</v>
      </c>
      <c r="M41">
        <v>203</v>
      </c>
      <c r="N41" s="8"/>
      <c r="W41" s="4">
        <f t="shared" si="1"/>
        <v>609</v>
      </c>
    </row>
    <row r="44" spans="12:26">
      <c r="L44" s="42" t="s">
        <v>112</v>
      </c>
      <c r="M44" t="s">
        <v>114</v>
      </c>
      <c r="N44" t="s">
        <v>135</v>
      </c>
      <c r="P44" t="s">
        <v>114</v>
      </c>
      <c r="Q44" t="s">
        <v>135</v>
      </c>
    </row>
    <row r="45" spans="12:26">
      <c r="L45" t="s">
        <v>136</v>
      </c>
      <c r="M45" s="38" t="s">
        <v>132</v>
      </c>
      <c r="P45" s="38" t="s">
        <v>133</v>
      </c>
      <c r="Q45">
        <v>4</v>
      </c>
    </row>
    <row r="46" spans="12:26">
      <c r="L46" t="s">
        <v>137</v>
      </c>
      <c r="M46" s="38" t="s">
        <v>138</v>
      </c>
      <c r="P46" s="38" t="s">
        <v>138</v>
      </c>
      <c r="Q46">
        <v>3.7</v>
      </c>
    </row>
    <row r="47" spans="12:26">
      <c r="L47" t="s">
        <v>139</v>
      </c>
      <c r="M47" s="38" t="s">
        <v>140</v>
      </c>
      <c r="P47" s="38" t="s">
        <v>141</v>
      </c>
      <c r="Q47">
        <v>3.3</v>
      </c>
    </row>
    <row r="48" spans="12:26">
      <c r="L48" t="s">
        <v>142</v>
      </c>
      <c r="M48" s="38" t="s">
        <v>143</v>
      </c>
      <c r="P48" s="38" t="s">
        <v>132</v>
      </c>
      <c r="Q48">
        <v>3</v>
      </c>
    </row>
    <row r="49" spans="12:17">
      <c r="L49" t="s">
        <v>144</v>
      </c>
      <c r="M49" s="38" t="s">
        <v>141</v>
      </c>
      <c r="P49" s="38" t="s">
        <v>143</v>
      </c>
      <c r="Q49">
        <v>2.7</v>
      </c>
    </row>
    <row r="50" spans="12:17">
      <c r="L50" t="s">
        <v>89</v>
      </c>
      <c r="M50" s="38" t="s">
        <v>133</v>
      </c>
      <c r="P50" s="38" t="s">
        <v>140</v>
      </c>
      <c r="Q50">
        <v>2.2999999999999998</v>
      </c>
    </row>
    <row r="51" spans="12:17">
      <c r="L51" t="s">
        <v>145</v>
      </c>
      <c r="M51" s="38" t="s">
        <v>131</v>
      </c>
      <c r="P51" s="38" t="s">
        <v>131</v>
      </c>
      <c r="Q51">
        <v>2</v>
      </c>
    </row>
    <row r="52" spans="12:17">
      <c r="P52" s="38" t="s">
        <v>146</v>
      </c>
      <c r="Q52">
        <v>1.7</v>
      </c>
    </row>
  </sheetData>
  <hyperlinks>
    <hyperlink ref="A1" location="'Table of contents'!A1" display="Return to table of contents"/>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sheetPr codeName="Sheet36"/>
  <dimension ref="A1:X65"/>
  <sheetViews>
    <sheetView showGridLines="0" showRowColHeaders="0" topLeftCell="A61" workbookViewId="0">
      <selection activeCell="A96" sqref="A96"/>
    </sheetView>
  </sheetViews>
  <sheetFormatPr defaultRowHeight="15"/>
  <cols>
    <col min="12" max="12" width="9.140625" customWidth="1"/>
  </cols>
  <sheetData>
    <row r="1" spans="1:24">
      <c r="A1" s="1" t="s">
        <v>38</v>
      </c>
      <c r="F1" s="99" t="s">
        <v>321</v>
      </c>
      <c r="G1" s="100"/>
      <c r="H1" s="100"/>
      <c r="I1" s="100"/>
      <c r="J1" s="100"/>
      <c r="K1" s="100"/>
      <c r="L1" s="100"/>
      <c r="M1" s="100"/>
      <c r="N1" s="101"/>
    </row>
    <row r="3" spans="1:24">
      <c r="L3" s="25"/>
      <c r="M3" s="25"/>
    </row>
    <row r="4" spans="1:24">
      <c r="L4" s="25"/>
      <c r="M4" s="25"/>
    </row>
    <row r="5" spans="1:24">
      <c r="L5" s="25"/>
      <c r="M5" s="85"/>
    </row>
    <row r="6" spans="1:24">
      <c r="L6" s="25"/>
      <c r="M6" s="86"/>
    </row>
    <row r="7" spans="1:24">
      <c r="L7">
        <v>1.7</v>
      </c>
      <c r="M7">
        <v>-3.2</v>
      </c>
      <c r="N7">
        <v>14</v>
      </c>
      <c r="O7">
        <v>-7</v>
      </c>
    </row>
    <row r="8" spans="1:24">
      <c r="W8" t="s">
        <v>152</v>
      </c>
      <c r="X8" s="46">
        <f>PMT(M6/12,M26,-M5)</f>
        <v>0</v>
      </c>
    </row>
    <row r="10" spans="1:24">
      <c r="W10" t="s">
        <v>153</v>
      </c>
    </row>
    <row r="11" spans="1:24">
      <c r="W11" t="s">
        <v>154</v>
      </c>
    </row>
    <row r="12" spans="1:24">
      <c r="W12" t="s">
        <v>155</v>
      </c>
    </row>
    <row r="13" spans="1:24">
      <c r="W13" t="s">
        <v>156</v>
      </c>
    </row>
    <row r="16" spans="1:24">
      <c r="L16">
        <v>100.35</v>
      </c>
      <c r="M16">
        <v>14325</v>
      </c>
      <c r="N16">
        <v>16.346699999999998</v>
      </c>
      <c r="O16">
        <v>154432</v>
      </c>
      <c r="P16">
        <v>0.3569</v>
      </c>
    </row>
    <row r="17" spans="3:16">
      <c r="L17">
        <v>0</v>
      </c>
      <c r="M17">
        <v>-2</v>
      </c>
      <c r="N17">
        <v>2</v>
      </c>
      <c r="O17">
        <v>-3</v>
      </c>
      <c r="P17">
        <v>1</v>
      </c>
    </row>
    <row r="26" spans="3:16">
      <c r="L26" s="25">
        <v>6</v>
      </c>
      <c r="M26" s="25">
        <v>-50</v>
      </c>
      <c r="N26">
        <v>0</v>
      </c>
    </row>
    <row r="29" spans="3:16">
      <c r="C29" s="87"/>
    </row>
    <row r="33" spans="12:16">
      <c r="L33">
        <v>64</v>
      </c>
      <c r="M33">
        <v>0.5</v>
      </c>
      <c r="N33">
        <v>-20</v>
      </c>
      <c r="O33">
        <v>0</v>
      </c>
    </row>
    <row r="40" spans="12:16">
      <c r="L40">
        <v>1023</v>
      </c>
      <c r="M40">
        <v>0.7</v>
      </c>
      <c r="N40">
        <v>1</v>
      </c>
      <c r="O40">
        <v>0</v>
      </c>
      <c r="P40">
        <v>-40</v>
      </c>
    </row>
    <row r="51" spans="12:16">
      <c r="L51">
        <v>1</v>
      </c>
      <c r="M51">
        <v>-4</v>
      </c>
      <c r="N51">
        <v>2.2999999999999998</v>
      </c>
      <c r="O51">
        <v>0</v>
      </c>
      <c r="P51">
        <v>15</v>
      </c>
    </row>
    <row r="65" spans="12:16">
      <c r="L65">
        <v>21</v>
      </c>
      <c r="M65">
        <v>43</v>
      </c>
      <c r="N65">
        <v>4</v>
      </c>
      <c r="O65">
        <v>21</v>
      </c>
      <c r="P65">
        <v>35</v>
      </c>
    </row>
  </sheetData>
  <hyperlinks>
    <hyperlink ref="A1" location="'Table of contents'!A1" display="Return to table of 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codeName="Sheet4"/>
  <dimension ref="A1:N29"/>
  <sheetViews>
    <sheetView showGridLines="0" showRowColHeaders="0" workbookViewId="0">
      <selection activeCell="A36" sqref="A36"/>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sheetPr codeName="Sheet37"/>
  <dimension ref="A1:N29"/>
  <sheetViews>
    <sheetView showGridLines="0" showRowColHeaders="0" topLeftCell="A19" workbookViewId="0">
      <selection activeCell="A44" sqref="A44"/>
    </sheetView>
  </sheetViews>
  <sheetFormatPr defaultRowHeight="15"/>
  <cols>
    <col min="12" max="12" width="9.140625" customWidth="1"/>
    <col min="13" max="13" width="11.140625" bestFit="1" customWidth="1"/>
  </cols>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sheetPr codeName="Sheet38"/>
  <dimension ref="A1:X106"/>
  <sheetViews>
    <sheetView showGridLines="0" showRowColHeaders="0" topLeftCell="A100" workbookViewId="0">
      <selection activeCell="A113" sqref="A113"/>
    </sheetView>
  </sheetViews>
  <sheetFormatPr defaultRowHeight="15"/>
  <cols>
    <col min="12" max="12" width="9.140625" customWidth="1"/>
    <col min="13" max="13" width="11.140625" bestFit="1" customWidth="1"/>
  </cols>
  <sheetData>
    <row r="1" spans="1:14">
      <c r="A1" s="1" t="s">
        <v>38</v>
      </c>
      <c r="F1" s="99" t="s">
        <v>321</v>
      </c>
      <c r="G1" s="100"/>
      <c r="H1" s="100"/>
      <c r="I1" s="100"/>
      <c r="J1" s="100"/>
      <c r="K1" s="100"/>
      <c r="L1" s="100"/>
      <c r="M1" s="100"/>
      <c r="N1" s="101"/>
    </row>
    <row r="3" spans="1:14">
      <c r="L3" s="9" t="s">
        <v>51</v>
      </c>
      <c r="M3" s="9" t="s">
        <v>62</v>
      </c>
    </row>
    <row r="4" spans="1:14">
      <c r="L4" s="68">
        <v>39814</v>
      </c>
      <c r="M4" s="43">
        <v>8627</v>
      </c>
    </row>
    <row r="5" spans="1:14">
      <c r="L5" s="68">
        <v>39845</v>
      </c>
      <c r="M5" s="43">
        <v>5343</v>
      </c>
    </row>
    <row r="6" spans="1:14">
      <c r="L6" s="68">
        <v>39873</v>
      </c>
      <c r="M6" s="43">
        <v>6244</v>
      </c>
    </row>
    <row r="7" spans="1:14">
      <c r="L7" s="68">
        <v>39904</v>
      </c>
      <c r="M7" s="43">
        <v>9451</v>
      </c>
    </row>
    <row r="8" spans="1:14">
      <c r="L8" s="68">
        <v>39934</v>
      </c>
      <c r="M8" s="43">
        <v>6698</v>
      </c>
    </row>
    <row r="9" spans="1:14">
      <c r="L9" s="68">
        <v>39965</v>
      </c>
      <c r="M9" s="43">
        <v>6752</v>
      </c>
    </row>
    <row r="10" spans="1:14">
      <c r="L10" s="68">
        <v>39995</v>
      </c>
      <c r="M10" s="43">
        <v>5985</v>
      </c>
    </row>
    <row r="11" spans="1:14">
      <c r="L11" s="68">
        <v>40026</v>
      </c>
      <c r="M11" s="43">
        <v>5586</v>
      </c>
    </row>
    <row r="12" spans="1:14">
      <c r="L12" s="68">
        <v>40057</v>
      </c>
      <c r="M12" s="43">
        <v>8476</v>
      </c>
    </row>
    <row r="13" spans="1:14">
      <c r="L13" s="68">
        <v>40087</v>
      </c>
      <c r="M13" s="43">
        <v>9191</v>
      </c>
    </row>
    <row r="14" spans="1:14">
      <c r="L14" s="68">
        <v>40118</v>
      </c>
      <c r="M14" s="43">
        <v>7242</v>
      </c>
    </row>
    <row r="15" spans="1:14">
      <c r="L15" s="68">
        <v>40148</v>
      </c>
      <c r="M15" s="43">
        <v>8277</v>
      </c>
    </row>
    <row r="19" spans="3:14">
      <c r="L19" s="9" t="s">
        <v>51</v>
      </c>
      <c r="M19" s="9" t="s">
        <v>330</v>
      </c>
      <c r="N19" s="9" t="s">
        <v>331</v>
      </c>
    </row>
    <row r="20" spans="3:14">
      <c r="L20" s="68">
        <v>39814</v>
      </c>
      <c r="M20" s="43">
        <v>8627</v>
      </c>
      <c r="N20" s="43">
        <v>8452</v>
      </c>
    </row>
    <row r="21" spans="3:14">
      <c r="L21" s="68">
        <v>39845</v>
      </c>
      <c r="M21" s="43">
        <v>5343</v>
      </c>
      <c r="N21" s="43">
        <v>6801</v>
      </c>
    </row>
    <row r="22" spans="3:14">
      <c r="L22" s="68">
        <v>39873</v>
      </c>
      <c r="M22" s="43">
        <v>6244</v>
      </c>
      <c r="N22" s="43">
        <v>5497</v>
      </c>
    </row>
    <row r="23" spans="3:14">
      <c r="L23" s="68">
        <v>39904</v>
      </c>
      <c r="M23" s="43">
        <v>9451</v>
      </c>
      <c r="N23" s="43">
        <v>10329</v>
      </c>
    </row>
    <row r="24" spans="3:14">
      <c r="L24" s="68">
        <v>39934</v>
      </c>
      <c r="M24" s="43">
        <v>6698</v>
      </c>
      <c r="N24" s="43">
        <v>5995</v>
      </c>
    </row>
    <row r="25" spans="3:14">
      <c r="L25" s="68">
        <v>39965</v>
      </c>
      <c r="M25" s="43">
        <v>6752</v>
      </c>
      <c r="N25" s="43">
        <v>8103</v>
      </c>
    </row>
    <row r="26" spans="3:14">
      <c r="L26" s="68">
        <v>39995</v>
      </c>
      <c r="M26" s="43">
        <v>5985</v>
      </c>
      <c r="N26" s="43">
        <v>6386</v>
      </c>
    </row>
    <row r="27" spans="3:14">
      <c r="L27" s="68">
        <v>40026</v>
      </c>
      <c r="M27" s="43">
        <v>5586</v>
      </c>
      <c r="N27" s="43">
        <v>5047</v>
      </c>
    </row>
    <row r="28" spans="3:14">
      <c r="L28" s="68">
        <v>40057</v>
      </c>
      <c r="M28" s="43">
        <v>8476</v>
      </c>
      <c r="N28" s="43">
        <v>8641</v>
      </c>
    </row>
    <row r="29" spans="3:14">
      <c r="C29" s="87"/>
      <c r="L29" s="68">
        <v>40087</v>
      </c>
      <c r="M29" s="43">
        <v>9191</v>
      </c>
      <c r="N29" s="43">
        <v>10696</v>
      </c>
    </row>
    <row r="30" spans="3:14">
      <c r="L30" s="68">
        <v>40118</v>
      </c>
      <c r="M30" s="43">
        <v>7242</v>
      </c>
      <c r="N30" s="43">
        <v>6914</v>
      </c>
    </row>
    <row r="31" spans="3:14">
      <c r="L31" s="68">
        <v>40148</v>
      </c>
      <c r="M31" s="43">
        <v>8277</v>
      </c>
      <c r="N31" s="43">
        <v>9004</v>
      </c>
    </row>
    <row r="35" spans="12:24">
      <c r="L35" s="9" t="s">
        <v>51</v>
      </c>
      <c r="M35" s="68">
        <v>39814</v>
      </c>
      <c r="N35" s="68">
        <v>39845</v>
      </c>
      <c r="O35" s="68">
        <v>39873</v>
      </c>
      <c r="P35" s="68">
        <v>39904</v>
      </c>
      <c r="Q35" s="68">
        <v>39934</v>
      </c>
      <c r="R35" s="68">
        <v>39965</v>
      </c>
      <c r="S35" s="68">
        <v>39995</v>
      </c>
      <c r="T35" s="68">
        <v>40026</v>
      </c>
      <c r="U35" s="68">
        <v>40057</v>
      </c>
      <c r="V35" s="68">
        <v>40087</v>
      </c>
      <c r="W35" s="68">
        <v>40118</v>
      </c>
      <c r="X35" s="68">
        <v>40148</v>
      </c>
    </row>
    <row r="36" spans="12:24">
      <c r="L36" s="9" t="s">
        <v>330</v>
      </c>
      <c r="M36" s="43">
        <v>8627</v>
      </c>
      <c r="N36" s="43">
        <v>5343</v>
      </c>
      <c r="O36" s="43">
        <v>6244</v>
      </c>
      <c r="P36" s="43">
        <v>9451</v>
      </c>
      <c r="Q36" s="43">
        <v>6698</v>
      </c>
      <c r="R36" s="43">
        <v>6752</v>
      </c>
      <c r="S36" s="43">
        <v>5985</v>
      </c>
      <c r="T36" s="43">
        <v>5586</v>
      </c>
      <c r="U36" s="43">
        <v>8476</v>
      </c>
      <c r="V36" s="43">
        <v>9191</v>
      </c>
      <c r="W36" s="43">
        <v>7242</v>
      </c>
      <c r="X36" s="43">
        <v>8277</v>
      </c>
    </row>
    <row r="37" spans="12:24">
      <c r="L37" s="9" t="s">
        <v>331</v>
      </c>
      <c r="M37" s="43">
        <v>8452</v>
      </c>
      <c r="N37" s="43">
        <v>6801</v>
      </c>
      <c r="O37" s="43">
        <v>5497</v>
      </c>
      <c r="P37" s="43">
        <v>10329</v>
      </c>
      <c r="Q37" s="43">
        <v>5995</v>
      </c>
      <c r="R37" s="43">
        <v>8103</v>
      </c>
      <c r="S37" s="43">
        <v>6386</v>
      </c>
      <c r="T37" s="43">
        <v>5047</v>
      </c>
      <c r="U37" s="43">
        <v>8641</v>
      </c>
      <c r="V37" s="43">
        <v>10696</v>
      </c>
      <c r="W37" s="43">
        <v>6914</v>
      </c>
      <c r="X37" s="43">
        <v>9004</v>
      </c>
    </row>
    <row r="53" spans="12:16">
      <c r="M53" s="9" t="s">
        <v>340</v>
      </c>
      <c r="N53" s="9" t="s">
        <v>341</v>
      </c>
      <c r="O53" s="9" t="s">
        <v>342</v>
      </c>
      <c r="P53" s="9" t="s">
        <v>343</v>
      </c>
    </row>
    <row r="54" spans="12:16">
      <c r="L54" t="s">
        <v>344</v>
      </c>
      <c r="M54" s="8">
        <f t="shared" ref="M54:P59" ca="1" si="0">RANDBETWEEN(1000,5000)</f>
        <v>1269</v>
      </c>
      <c r="N54" s="8">
        <f t="shared" ca="1" si="0"/>
        <v>2787</v>
      </c>
      <c r="O54" s="8">
        <f t="shared" ca="1" si="0"/>
        <v>4044</v>
      </c>
      <c r="P54" s="8">
        <f t="shared" ca="1" si="0"/>
        <v>1292</v>
      </c>
    </row>
    <row r="55" spans="12:16">
      <c r="L55" t="s">
        <v>345</v>
      </c>
      <c r="M55" s="8">
        <f t="shared" ca="1" si="0"/>
        <v>3346</v>
      </c>
      <c r="N55" s="8">
        <f t="shared" ca="1" si="0"/>
        <v>1773</v>
      </c>
      <c r="O55" s="8">
        <f t="shared" ca="1" si="0"/>
        <v>4120</v>
      </c>
      <c r="P55" s="8">
        <f t="shared" ca="1" si="0"/>
        <v>1162</v>
      </c>
    </row>
    <row r="56" spans="12:16">
      <c r="L56" t="s">
        <v>346</v>
      </c>
      <c r="M56" s="8">
        <f t="shared" ca="1" si="0"/>
        <v>3838</v>
      </c>
      <c r="N56" s="8">
        <f t="shared" ca="1" si="0"/>
        <v>4094</v>
      </c>
      <c r="O56" s="8">
        <f t="shared" ca="1" si="0"/>
        <v>2254</v>
      </c>
      <c r="P56" s="8">
        <f t="shared" ca="1" si="0"/>
        <v>2873</v>
      </c>
    </row>
    <row r="57" spans="12:16">
      <c r="L57" t="s">
        <v>347</v>
      </c>
      <c r="M57" s="8">
        <f t="shared" ca="1" si="0"/>
        <v>2454</v>
      </c>
      <c r="N57" s="8">
        <f t="shared" ca="1" si="0"/>
        <v>3111</v>
      </c>
      <c r="O57" s="8">
        <f t="shared" ca="1" si="0"/>
        <v>2432</v>
      </c>
      <c r="P57" s="8">
        <f t="shared" ca="1" si="0"/>
        <v>1006</v>
      </c>
    </row>
    <row r="58" spans="12:16">
      <c r="L58" t="s">
        <v>348</v>
      </c>
      <c r="M58" s="8">
        <f t="shared" ca="1" si="0"/>
        <v>1382</v>
      </c>
      <c r="N58" s="8">
        <f t="shared" ca="1" si="0"/>
        <v>1000</v>
      </c>
      <c r="O58" s="8">
        <f t="shared" ca="1" si="0"/>
        <v>2968</v>
      </c>
      <c r="P58" s="8">
        <f t="shared" ca="1" si="0"/>
        <v>3860</v>
      </c>
    </row>
    <row r="59" spans="12:16">
      <c r="L59" t="s">
        <v>349</v>
      </c>
      <c r="M59" s="8">
        <f t="shared" ca="1" si="0"/>
        <v>3907</v>
      </c>
      <c r="N59" s="8">
        <f t="shared" ca="1" si="0"/>
        <v>4207</v>
      </c>
      <c r="O59" s="8">
        <f t="shared" ca="1" si="0"/>
        <v>2831</v>
      </c>
      <c r="P59" s="8">
        <f t="shared" ca="1" si="0"/>
        <v>4994</v>
      </c>
    </row>
    <row r="67" spans="12:18">
      <c r="M67" s="68">
        <v>39814</v>
      </c>
      <c r="N67" s="68">
        <v>39845</v>
      </c>
      <c r="O67" s="68">
        <v>39873</v>
      </c>
      <c r="P67" s="68">
        <v>39904</v>
      </c>
      <c r="Q67" s="68">
        <v>39934</v>
      </c>
      <c r="R67" s="68">
        <v>39965</v>
      </c>
    </row>
    <row r="68" spans="12:18">
      <c r="L68" t="s">
        <v>340</v>
      </c>
      <c r="M68" s="8">
        <f t="shared" ref="M68:R73" ca="1" si="1">RANDBETWEEN(1000,5000)</f>
        <v>3069</v>
      </c>
      <c r="N68" s="8">
        <f t="shared" ca="1" si="1"/>
        <v>1125</v>
      </c>
      <c r="O68" s="8">
        <f t="shared" ca="1" si="1"/>
        <v>4815</v>
      </c>
      <c r="P68" s="8">
        <f t="shared" ca="1" si="1"/>
        <v>4984</v>
      </c>
      <c r="Q68" s="8">
        <f t="shared" ca="1" si="1"/>
        <v>3847</v>
      </c>
      <c r="R68" s="8">
        <f t="shared" ca="1" si="1"/>
        <v>2620</v>
      </c>
    </row>
    <row r="69" spans="12:18">
      <c r="L69" t="s">
        <v>341</v>
      </c>
      <c r="M69" s="8">
        <f t="shared" ca="1" si="1"/>
        <v>2365</v>
      </c>
      <c r="N69" s="8">
        <f t="shared" ca="1" si="1"/>
        <v>3401</v>
      </c>
      <c r="O69" s="8">
        <f t="shared" ca="1" si="1"/>
        <v>3606</v>
      </c>
      <c r="P69" s="8">
        <f t="shared" ca="1" si="1"/>
        <v>3763</v>
      </c>
      <c r="Q69" s="8">
        <f t="shared" ca="1" si="1"/>
        <v>3081</v>
      </c>
      <c r="R69" s="8">
        <f t="shared" ca="1" si="1"/>
        <v>1495</v>
      </c>
    </row>
    <row r="70" spans="12:18">
      <c r="L70" t="s">
        <v>342</v>
      </c>
      <c r="M70" s="8">
        <f t="shared" ca="1" si="1"/>
        <v>2264</v>
      </c>
      <c r="N70" s="8">
        <f t="shared" ca="1" si="1"/>
        <v>1681</v>
      </c>
      <c r="O70" s="8">
        <f t="shared" ca="1" si="1"/>
        <v>3913</v>
      </c>
      <c r="P70" s="8">
        <f t="shared" ca="1" si="1"/>
        <v>1837</v>
      </c>
      <c r="Q70" s="8">
        <f t="shared" ca="1" si="1"/>
        <v>2185</v>
      </c>
      <c r="R70" s="8">
        <f t="shared" ca="1" si="1"/>
        <v>3434</v>
      </c>
    </row>
    <row r="71" spans="12:18">
      <c r="L71" t="s">
        <v>343</v>
      </c>
      <c r="M71" s="8">
        <f t="shared" ca="1" si="1"/>
        <v>1232</v>
      </c>
      <c r="N71" s="8">
        <f t="shared" ca="1" si="1"/>
        <v>1023</v>
      </c>
      <c r="O71" s="8">
        <f t="shared" ca="1" si="1"/>
        <v>1726</v>
      </c>
      <c r="P71" s="8">
        <f t="shared" ca="1" si="1"/>
        <v>4682</v>
      </c>
      <c r="Q71" s="8">
        <f t="shared" ca="1" si="1"/>
        <v>1715</v>
      </c>
      <c r="R71" s="8">
        <f t="shared" ca="1" si="1"/>
        <v>1017</v>
      </c>
    </row>
    <row r="72" spans="12:18">
      <c r="L72" t="s">
        <v>350</v>
      </c>
      <c r="M72" s="8">
        <f t="shared" ca="1" si="1"/>
        <v>1270</v>
      </c>
      <c r="N72" s="8">
        <f t="shared" ca="1" si="1"/>
        <v>3838</v>
      </c>
      <c r="O72" s="8">
        <f t="shared" ca="1" si="1"/>
        <v>2555</v>
      </c>
      <c r="P72" s="8">
        <f t="shared" ca="1" si="1"/>
        <v>3622</v>
      </c>
      <c r="Q72" s="8">
        <f t="shared" ca="1" si="1"/>
        <v>3372</v>
      </c>
      <c r="R72" s="8">
        <f t="shared" ca="1" si="1"/>
        <v>2718</v>
      </c>
    </row>
    <row r="73" spans="12:18">
      <c r="L73" t="s">
        <v>351</v>
      </c>
      <c r="M73" s="8">
        <f t="shared" ca="1" si="1"/>
        <v>2302</v>
      </c>
      <c r="N73" s="8">
        <f t="shared" ca="1" si="1"/>
        <v>4772</v>
      </c>
      <c r="O73" s="8">
        <f t="shared" ca="1" si="1"/>
        <v>1004</v>
      </c>
      <c r="P73" s="8">
        <f t="shared" ca="1" si="1"/>
        <v>2440</v>
      </c>
      <c r="Q73" s="8">
        <f t="shared" ca="1" si="1"/>
        <v>2313</v>
      </c>
      <c r="R73" s="8">
        <f t="shared" ca="1" si="1"/>
        <v>3718</v>
      </c>
    </row>
    <row r="80" spans="12:18">
      <c r="L80" s="9" t="s">
        <v>51</v>
      </c>
      <c r="N80" s="9" t="s">
        <v>352</v>
      </c>
      <c r="O80" s="9" t="s">
        <v>353</v>
      </c>
      <c r="P80" s="9" t="s">
        <v>330</v>
      </c>
      <c r="Q80" s="9" t="s">
        <v>331</v>
      </c>
    </row>
    <row r="81" spans="12:17">
      <c r="L81" s="68">
        <v>39814</v>
      </c>
      <c r="N81">
        <f t="shared" ref="N81:O86" ca="1" si="2">RANDBETWEEN(1,100)</f>
        <v>16</v>
      </c>
      <c r="O81">
        <f t="shared" ca="1" si="2"/>
        <v>71</v>
      </c>
      <c r="P81" s="8">
        <f t="shared" ref="P81:Q86" ca="1" si="3">RANDBETWEEN(1000,5000)</f>
        <v>4937</v>
      </c>
      <c r="Q81" s="8">
        <f t="shared" ca="1" si="3"/>
        <v>3669</v>
      </c>
    </row>
    <row r="82" spans="12:17">
      <c r="L82" s="68">
        <v>39845</v>
      </c>
      <c r="N82">
        <f t="shared" ca="1" si="2"/>
        <v>46</v>
      </c>
      <c r="O82">
        <f t="shared" ca="1" si="2"/>
        <v>3</v>
      </c>
      <c r="P82" s="8">
        <f t="shared" ca="1" si="3"/>
        <v>2377</v>
      </c>
      <c r="Q82" s="8">
        <f t="shared" ca="1" si="3"/>
        <v>4688</v>
      </c>
    </row>
    <row r="83" spans="12:17">
      <c r="L83" s="68">
        <v>39873</v>
      </c>
      <c r="N83">
        <f t="shared" ca="1" si="2"/>
        <v>43</v>
      </c>
      <c r="O83">
        <f t="shared" ca="1" si="2"/>
        <v>22</v>
      </c>
      <c r="P83" s="8">
        <f t="shared" ca="1" si="3"/>
        <v>2606</v>
      </c>
      <c r="Q83" s="8">
        <f t="shared" ca="1" si="3"/>
        <v>4190</v>
      </c>
    </row>
    <row r="84" spans="12:17">
      <c r="L84" s="68">
        <v>39904</v>
      </c>
      <c r="N84">
        <f t="shared" ca="1" si="2"/>
        <v>25</v>
      </c>
      <c r="O84">
        <f t="shared" ca="1" si="2"/>
        <v>54</v>
      </c>
      <c r="P84" s="8">
        <f t="shared" ca="1" si="3"/>
        <v>1089</v>
      </c>
      <c r="Q84" s="8">
        <f t="shared" ca="1" si="3"/>
        <v>4549</v>
      </c>
    </row>
    <row r="85" spans="12:17">
      <c r="L85" s="68">
        <v>39934</v>
      </c>
      <c r="N85">
        <f t="shared" ca="1" si="2"/>
        <v>86</v>
      </c>
      <c r="O85">
        <f t="shared" ca="1" si="2"/>
        <v>31</v>
      </c>
      <c r="P85" s="8">
        <f t="shared" ca="1" si="3"/>
        <v>2727</v>
      </c>
      <c r="Q85" s="8">
        <f t="shared" ca="1" si="3"/>
        <v>3831</v>
      </c>
    </row>
    <row r="86" spans="12:17">
      <c r="L86" s="68">
        <v>39965</v>
      </c>
      <c r="N86">
        <f t="shared" ca="1" si="2"/>
        <v>63</v>
      </c>
      <c r="O86">
        <f t="shared" ca="1" si="2"/>
        <v>78</v>
      </c>
      <c r="P86" s="8">
        <f t="shared" ca="1" si="3"/>
        <v>3163</v>
      </c>
      <c r="Q86" s="8">
        <f t="shared" ca="1" si="3"/>
        <v>3107</v>
      </c>
    </row>
    <row r="96" spans="12:17">
      <c r="L96" s="9" t="s">
        <v>354</v>
      </c>
      <c r="M96" s="9" t="s">
        <v>355</v>
      </c>
      <c r="N96" s="9" t="s">
        <v>356</v>
      </c>
    </row>
    <row r="97" spans="12:14">
      <c r="L97">
        <v>1</v>
      </c>
      <c r="M97">
        <v>60</v>
      </c>
      <c r="N97">
        <v>155</v>
      </c>
    </row>
    <row r="98" spans="12:14">
      <c r="L98">
        <v>2</v>
      </c>
      <c r="M98">
        <v>61</v>
      </c>
      <c r="N98">
        <v>162</v>
      </c>
    </row>
    <row r="99" spans="12:14">
      <c r="L99">
        <v>3</v>
      </c>
      <c r="M99">
        <v>62</v>
      </c>
      <c r="N99">
        <v>162</v>
      </c>
    </row>
    <row r="100" spans="12:14">
      <c r="L100">
        <v>4</v>
      </c>
      <c r="M100">
        <v>63</v>
      </c>
      <c r="N100">
        <v>162</v>
      </c>
    </row>
    <row r="101" spans="12:14">
      <c r="L101">
        <v>5</v>
      </c>
      <c r="M101">
        <v>63</v>
      </c>
      <c r="N101">
        <v>164</v>
      </c>
    </row>
    <row r="102" spans="12:14">
      <c r="L102">
        <v>6</v>
      </c>
      <c r="M102">
        <v>65</v>
      </c>
      <c r="N102">
        <v>168</v>
      </c>
    </row>
    <row r="103" spans="12:14">
      <c r="L103">
        <v>7</v>
      </c>
      <c r="M103">
        <v>70</v>
      </c>
      <c r="N103">
        <v>175</v>
      </c>
    </row>
    <row r="104" spans="12:14">
      <c r="L104">
        <v>8</v>
      </c>
      <c r="M104">
        <v>72</v>
      </c>
      <c r="N104">
        <v>199</v>
      </c>
    </row>
    <row r="105" spans="12:14">
      <c r="L105">
        <v>9</v>
      </c>
      <c r="M105">
        <v>72</v>
      </c>
      <c r="N105">
        <v>215</v>
      </c>
    </row>
    <row r="106" spans="12:14">
      <c r="L106">
        <v>10</v>
      </c>
      <c r="M106">
        <v>76</v>
      </c>
      <c r="N106">
        <v>241</v>
      </c>
    </row>
  </sheetData>
  <sortState ref="N97:N106">
    <sortCondition ref="N97"/>
  </sortState>
  <hyperlinks>
    <hyperlink ref="A1" location="'Table of contents'!A1" display="Return to table of contents"/>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sheetPr codeName="Sheet39"/>
  <dimension ref="A1:N29"/>
  <sheetViews>
    <sheetView showGridLines="0" showRowColHeaders="0" workbookViewId="0">
      <selection activeCell="A29" sqref="A29"/>
    </sheetView>
  </sheetViews>
  <sheetFormatPr defaultRowHeight="15"/>
  <cols>
    <col min="12" max="12" width="9.140625" customWidth="1"/>
    <col min="13" max="13" width="11.140625" bestFit="1" customWidth="1"/>
  </cols>
  <sheetData>
    <row r="1" spans="1:14">
      <c r="A1" s="1" t="s">
        <v>38</v>
      </c>
      <c r="F1" s="99" t="s">
        <v>321</v>
      </c>
      <c r="G1" s="100"/>
      <c r="H1" s="100"/>
      <c r="I1" s="100"/>
      <c r="J1" s="100"/>
      <c r="K1" s="100"/>
      <c r="L1" s="100"/>
      <c r="M1" s="100"/>
      <c r="N1" s="101"/>
    </row>
    <row r="3" spans="1:14">
      <c r="L3" s="9" t="s">
        <v>51</v>
      </c>
      <c r="M3" s="9" t="s">
        <v>62</v>
      </c>
    </row>
    <row r="4" spans="1:14">
      <c r="L4" s="68">
        <v>39814</v>
      </c>
      <c r="M4" s="43">
        <v>8627</v>
      </c>
    </row>
    <row r="5" spans="1:14">
      <c r="L5" s="68">
        <v>39845</v>
      </c>
      <c r="M5" s="43">
        <v>5343</v>
      </c>
    </row>
    <row r="6" spans="1:14">
      <c r="L6" s="68">
        <v>39873</v>
      </c>
      <c r="M6" s="43">
        <v>6244</v>
      </c>
    </row>
    <row r="7" spans="1:14">
      <c r="L7" s="68">
        <v>39904</v>
      </c>
      <c r="M7" s="43">
        <v>9451</v>
      </c>
    </row>
    <row r="8" spans="1:14">
      <c r="L8" s="68">
        <v>39934</v>
      </c>
      <c r="M8" s="43">
        <v>6698</v>
      </c>
    </row>
    <row r="9" spans="1:14">
      <c r="L9" s="68">
        <v>39965</v>
      </c>
      <c r="M9" s="43">
        <v>6752</v>
      </c>
    </row>
    <row r="10" spans="1:14">
      <c r="L10" s="68">
        <v>39995</v>
      </c>
      <c r="M10" s="43">
        <v>5985</v>
      </c>
    </row>
    <row r="11" spans="1:14">
      <c r="L11" s="68">
        <v>40026</v>
      </c>
      <c r="M11" s="43">
        <v>5586</v>
      </c>
    </row>
    <row r="12" spans="1:14">
      <c r="L12" s="68">
        <v>40057</v>
      </c>
      <c r="M12" s="43">
        <v>8476</v>
      </c>
    </row>
    <row r="13" spans="1:14">
      <c r="L13" s="68">
        <v>40087</v>
      </c>
      <c r="M13" s="43">
        <v>9191</v>
      </c>
    </row>
    <row r="14" spans="1:14">
      <c r="L14" s="68">
        <v>40118</v>
      </c>
      <c r="M14" s="43">
        <v>7242</v>
      </c>
    </row>
    <row r="15" spans="1:14">
      <c r="L15" s="68">
        <v>40148</v>
      </c>
      <c r="M15" s="43">
        <v>8277</v>
      </c>
    </row>
    <row r="29" spans="3:3">
      <c r="C29" s="87"/>
    </row>
  </sheetData>
  <hyperlinks>
    <hyperlink ref="A1" location="'Table of contents'!A1" display="Return to table of contents"/>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sheetPr codeName="Sheet40"/>
  <dimension ref="A1:N29"/>
  <sheetViews>
    <sheetView showGridLines="0" showRowColHeaders="0" topLeftCell="A13" workbookViewId="0">
      <selection activeCell="A36" sqref="A36"/>
    </sheetView>
  </sheetViews>
  <sheetFormatPr defaultRowHeight="15"/>
  <cols>
    <col min="12" max="12" width="9.140625" customWidth="1"/>
    <col min="13" max="13" width="11.140625" bestFit="1" customWidth="1"/>
  </cols>
  <sheetData>
    <row r="1" spans="1:14">
      <c r="A1" s="1" t="s">
        <v>38</v>
      </c>
      <c r="F1" s="99" t="s">
        <v>321</v>
      </c>
      <c r="G1" s="100"/>
      <c r="H1" s="100"/>
      <c r="I1" s="100"/>
      <c r="J1" s="100"/>
      <c r="K1" s="100"/>
      <c r="L1" s="100"/>
      <c r="M1" s="100"/>
      <c r="N1" s="101"/>
    </row>
    <row r="3" spans="1:14">
      <c r="L3" s="9" t="s">
        <v>354</v>
      </c>
      <c r="M3" s="9" t="s">
        <v>330</v>
      </c>
      <c r="N3" s="9" t="s">
        <v>331</v>
      </c>
    </row>
    <row r="4" spans="1:14">
      <c r="L4" s="68">
        <v>39814</v>
      </c>
      <c r="M4" s="43">
        <v>8627</v>
      </c>
      <c r="N4" s="43">
        <v>23919</v>
      </c>
    </row>
    <row r="5" spans="1:14">
      <c r="L5" s="68">
        <v>39845</v>
      </c>
      <c r="M5" s="43">
        <v>5343</v>
      </c>
      <c r="N5" s="43">
        <v>19507</v>
      </c>
    </row>
    <row r="6" spans="1:14">
      <c r="L6" s="68">
        <v>39873</v>
      </c>
      <c r="M6" s="43">
        <v>6244</v>
      </c>
      <c r="N6" s="43">
        <v>34377</v>
      </c>
    </row>
    <row r="7" spans="1:14">
      <c r="L7" s="68">
        <v>39904</v>
      </c>
      <c r="M7" s="43">
        <v>9451</v>
      </c>
      <c r="N7" s="43">
        <v>30285</v>
      </c>
    </row>
    <row r="8" spans="1:14">
      <c r="L8" s="68">
        <v>39934</v>
      </c>
      <c r="M8" s="43">
        <v>6698</v>
      </c>
      <c r="N8" s="43">
        <v>19673</v>
      </c>
    </row>
    <row r="9" spans="1:14">
      <c r="L9" s="68">
        <v>39965</v>
      </c>
      <c r="M9" s="43">
        <v>6752</v>
      </c>
      <c r="N9" s="43">
        <v>21007</v>
      </c>
    </row>
    <row r="10" spans="1:14">
      <c r="L10" s="68">
        <v>39995</v>
      </c>
      <c r="M10" s="43">
        <v>5985</v>
      </c>
      <c r="N10" s="43">
        <v>16644</v>
      </c>
    </row>
    <row r="11" spans="1:14">
      <c r="L11" s="68">
        <v>40026</v>
      </c>
      <c r="M11" s="43">
        <v>5586</v>
      </c>
      <c r="N11" s="43">
        <v>21022</v>
      </c>
    </row>
    <row r="12" spans="1:14">
      <c r="L12" s="68">
        <v>40057</v>
      </c>
      <c r="M12" s="43">
        <v>8476</v>
      </c>
      <c r="N12" s="43">
        <v>23928</v>
      </c>
    </row>
    <row r="13" spans="1:14">
      <c r="L13" s="68">
        <v>40087</v>
      </c>
      <c r="M13" s="43">
        <v>9191</v>
      </c>
      <c r="N13" s="43">
        <v>31403</v>
      </c>
    </row>
    <row r="14" spans="1:14">
      <c r="L14" s="68">
        <v>40118</v>
      </c>
      <c r="M14" s="43">
        <v>7242</v>
      </c>
      <c r="N14" s="43">
        <v>25333</v>
      </c>
    </row>
    <row r="15" spans="1:14">
      <c r="L15" s="68">
        <v>40148</v>
      </c>
      <c r="M15" s="43">
        <v>8277</v>
      </c>
      <c r="N15" s="43">
        <v>28071</v>
      </c>
    </row>
    <row r="29" spans="3:3">
      <c r="C29" s="87"/>
    </row>
  </sheetData>
  <hyperlinks>
    <hyperlink ref="A1" location="'Table of contents'!A1" display="Return to table of contents"/>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sheetPr codeName="Sheet80"/>
  <dimension ref="A1:N29"/>
  <sheetViews>
    <sheetView showGridLines="0" showRowColHeaders="0" topLeftCell="A22" workbookViewId="0">
      <selection activeCell="A42" sqref="A42"/>
    </sheetView>
  </sheetViews>
  <sheetFormatPr defaultRowHeight="15"/>
  <cols>
    <col min="12" max="12" width="9.140625" customWidth="1"/>
  </cols>
  <sheetData>
    <row r="1" spans="1:14">
      <c r="A1" s="1" t="s">
        <v>38</v>
      </c>
      <c r="F1" s="99" t="s">
        <v>321</v>
      </c>
      <c r="G1" s="100"/>
      <c r="H1" s="100"/>
      <c r="I1" s="100"/>
      <c r="J1" s="100"/>
      <c r="K1" s="100"/>
      <c r="L1" s="100"/>
      <c r="M1" s="100"/>
      <c r="N1" s="101"/>
    </row>
    <row r="3" spans="1:14">
      <c r="L3" s="25"/>
      <c r="M3" s="25"/>
    </row>
    <row r="4" spans="1:14">
      <c r="L4" s="25"/>
      <c r="M4" s="25"/>
    </row>
    <row r="5" spans="1:14">
      <c r="L5" s="25"/>
      <c r="M5" s="85"/>
    </row>
    <row r="6" spans="1:14">
      <c r="L6" s="25"/>
      <c r="M6" s="86"/>
    </row>
    <row r="26" spans="3:13">
      <c r="L26" s="25"/>
      <c r="M26" s="25"/>
    </row>
    <row r="29" spans="3:13">
      <c r="C29" s="87"/>
    </row>
  </sheetData>
  <hyperlinks>
    <hyperlink ref="A1" location="'Table of contents'!A1" display="Return to table of contents"/>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sheetPr codeName="Sheet81"/>
  <dimension ref="A1:N29"/>
  <sheetViews>
    <sheetView showGridLines="0" showRowColHeaders="0" workbookViewId="0">
      <selection activeCell="A33" sqref="A33"/>
    </sheetView>
  </sheetViews>
  <sheetFormatPr defaultRowHeight="15"/>
  <cols>
    <col min="12" max="12" width="10.28515625" customWidth="1"/>
  </cols>
  <sheetData>
    <row r="1" spans="1:14">
      <c r="A1" s="1" t="s">
        <v>38</v>
      </c>
      <c r="F1" s="99" t="s">
        <v>321</v>
      </c>
      <c r="G1" s="100"/>
      <c r="H1" s="100"/>
      <c r="I1" s="100"/>
      <c r="J1" s="100"/>
      <c r="K1" s="100"/>
      <c r="L1" s="100"/>
      <c r="M1" s="100"/>
      <c r="N1" s="101"/>
    </row>
    <row r="3" spans="1:14">
      <c r="L3" t="s">
        <v>481</v>
      </c>
      <c r="M3">
        <v>50</v>
      </c>
    </row>
    <row r="4" spans="1:14">
      <c r="L4" t="s">
        <v>56</v>
      </c>
      <c r="M4">
        <v>60</v>
      </c>
    </row>
    <row r="6" spans="1:14">
      <c r="L6" t="s">
        <v>482</v>
      </c>
    </row>
    <row r="7" spans="1:14">
      <c r="L7" t="s">
        <v>483</v>
      </c>
      <c r="M7">
        <v>2000</v>
      </c>
    </row>
    <row r="8" spans="1:14">
      <c r="L8" t="s">
        <v>484</v>
      </c>
      <c r="M8">
        <v>-20</v>
      </c>
    </row>
    <row r="10" spans="1:14">
      <c r="L10" t="s">
        <v>485</v>
      </c>
      <c r="M10">
        <f>M7+M8*M4</f>
        <v>800</v>
      </c>
    </row>
    <row r="12" spans="1:14">
      <c r="L12" t="s">
        <v>302</v>
      </c>
      <c r="M12">
        <f>(M4-M3)*M10</f>
        <v>8000</v>
      </c>
    </row>
    <row r="29" spans="3:3">
      <c r="C29" s="87"/>
    </row>
  </sheetData>
  <hyperlinks>
    <hyperlink ref="A1" location="'Table of contents'!A1" display="Return to table of contents"/>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sheetPr codeName="Sheet41"/>
  <dimension ref="A1:N29"/>
  <sheetViews>
    <sheetView showGridLines="0" showRowColHeaders="0" topLeftCell="A16" workbookViewId="0">
      <selection activeCell="A37" sqref="A37"/>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sheetPr codeName="Sheet42"/>
  <dimension ref="A1:X54"/>
  <sheetViews>
    <sheetView showGridLines="0" showRowColHeaders="0" topLeftCell="A37" workbookViewId="0">
      <selection activeCell="A58" sqref="A58"/>
    </sheetView>
  </sheetViews>
  <sheetFormatPr defaultRowHeight="15"/>
  <cols>
    <col min="12" max="12" width="20" bestFit="1" customWidth="1"/>
    <col min="13" max="13" width="9.85546875" bestFit="1" customWidth="1"/>
    <col min="15" max="15" width="12" bestFit="1" customWidth="1"/>
    <col min="16" max="16" width="16.85546875" bestFit="1" customWidth="1"/>
    <col min="17" max="17" width="12.85546875" bestFit="1" customWidth="1"/>
    <col min="23" max="23" width="16.85546875" bestFit="1" customWidth="1"/>
    <col min="24" max="24" width="12.85546875" bestFit="1" customWidth="1"/>
  </cols>
  <sheetData>
    <row r="1" spans="1:16">
      <c r="A1" s="1" t="s">
        <v>38</v>
      </c>
      <c r="F1" s="99" t="s">
        <v>321</v>
      </c>
      <c r="G1" s="100"/>
      <c r="H1" s="100"/>
      <c r="I1" s="100"/>
      <c r="J1" s="100"/>
      <c r="K1" s="100"/>
      <c r="L1" s="100"/>
      <c r="M1" s="100"/>
      <c r="N1" s="101"/>
    </row>
    <row r="3" spans="1:16">
      <c r="L3" t="s">
        <v>160</v>
      </c>
      <c r="M3" s="48">
        <v>20000</v>
      </c>
      <c r="O3" t="s">
        <v>161</v>
      </c>
    </row>
    <row r="4" spans="1:16">
      <c r="L4" t="s">
        <v>162</v>
      </c>
      <c r="M4" s="48">
        <v>5000</v>
      </c>
      <c r="O4" s="9" t="s">
        <v>163</v>
      </c>
      <c r="P4" s="9" t="s">
        <v>151</v>
      </c>
    </row>
    <row r="5" spans="1:16">
      <c r="L5" t="s">
        <v>148</v>
      </c>
      <c r="M5" s="43">
        <f>M3-M4</f>
        <v>15000</v>
      </c>
      <c r="P5" s="47">
        <f>M9</f>
        <v>459.73504314764676</v>
      </c>
    </row>
    <row r="6" spans="1:16">
      <c r="L6" t="s">
        <v>149</v>
      </c>
      <c r="M6" s="49">
        <v>6.5000000000000002E-2</v>
      </c>
      <c r="O6" s="44">
        <v>0.06</v>
      </c>
      <c r="P6" s="4">
        <f t="dataTable" ref="P6:P10" dt2D="0" dtr="0" r1="M6"/>
        <v>456.32906177332671</v>
      </c>
    </row>
    <row r="7" spans="1:16">
      <c r="L7" t="s">
        <v>164</v>
      </c>
      <c r="M7" s="50">
        <v>36</v>
      </c>
      <c r="O7" s="44">
        <v>6.25E-2</v>
      </c>
      <c r="P7" s="4">
        <v>458.03012274982262</v>
      </c>
    </row>
    <row r="8" spans="1:16">
      <c r="O8" s="44">
        <v>6.5000000000000002E-2</v>
      </c>
      <c r="P8" s="4">
        <v>459.73504314764676</v>
      </c>
    </row>
    <row r="9" spans="1:16">
      <c r="L9" t="s">
        <v>151</v>
      </c>
      <c r="M9" s="46">
        <f>PMT(M6/12,M7,-M5)</f>
        <v>459.73504314764676</v>
      </c>
      <c r="O9" s="44">
        <v>6.7500000000000004E-2</v>
      </c>
      <c r="P9" s="4">
        <v>461.44382067036258</v>
      </c>
    </row>
    <row r="10" spans="1:16">
      <c r="L10" t="s">
        <v>165</v>
      </c>
      <c r="M10" s="46">
        <f>M9*M7-M5</f>
        <v>1550.4615533152828</v>
      </c>
      <c r="O10" s="44">
        <v>7.0000000000000007E-2</v>
      </c>
      <c r="P10" s="4">
        <v>463.15645298057916</v>
      </c>
    </row>
    <row r="29" spans="3:3">
      <c r="C29" s="87"/>
    </row>
    <row r="37" spans="12:24">
      <c r="L37" t="s">
        <v>160</v>
      </c>
      <c r="M37" s="43">
        <v>20000</v>
      </c>
      <c r="O37" t="s">
        <v>166</v>
      </c>
    </row>
    <row r="38" spans="12:24">
      <c r="L38" t="s">
        <v>162</v>
      </c>
      <c r="M38" s="43">
        <v>5000</v>
      </c>
      <c r="O38" s="9" t="s">
        <v>167</v>
      </c>
      <c r="P38" s="9" t="s">
        <v>151</v>
      </c>
      <c r="Q38" s="9" t="s">
        <v>168</v>
      </c>
    </row>
    <row r="39" spans="12:24">
      <c r="L39" t="s">
        <v>148</v>
      </c>
      <c r="M39" s="43">
        <f>M37-M38</f>
        <v>15000</v>
      </c>
      <c r="P39" s="47">
        <f>M43</f>
        <v>459.73504314764676</v>
      </c>
      <c r="Q39" s="47">
        <f>M44</f>
        <v>1550.4615533152828</v>
      </c>
    </row>
    <row r="40" spans="12:24">
      <c r="L40" t="s">
        <v>149</v>
      </c>
      <c r="M40" s="44">
        <v>6.5000000000000002E-2</v>
      </c>
      <c r="O40" s="44">
        <v>0.06</v>
      </c>
      <c r="P40" s="46">
        <f t="dataTable" ref="P40:Q44" dt2D="0" dtr="0" r1="M40"/>
        <v>456.32906177332671</v>
      </c>
      <c r="Q40" s="46">
        <v>1427.8462238397624</v>
      </c>
    </row>
    <row r="41" spans="12:24">
      <c r="L41" t="s">
        <v>164</v>
      </c>
      <c r="M41">
        <v>36</v>
      </c>
      <c r="O41" s="44">
        <v>6.25E-2</v>
      </c>
      <c r="P41" s="46">
        <v>458.03012274982262</v>
      </c>
      <c r="Q41" s="46">
        <v>1489.0844189936142</v>
      </c>
    </row>
    <row r="42" spans="12:24">
      <c r="O42" s="44">
        <v>6.5000000000000002E-2</v>
      </c>
      <c r="P42" s="46">
        <v>459.73504314764676</v>
      </c>
      <c r="Q42" s="46">
        <v>1550.4615533152828</v>
      </c>
    </row>
    <row r="43" spans="12:24">
      <c r="L43" t="s">
        <v>151</v>
      </c>
      <c r="M43" s="46">
        <f>PMT(M40/12,M41,-M39)</f>
        <v>459.73504314764676</v>
      </c>
      <c r="O43" s="44">
        <v>6.7500000000000004E-2</v>
      </c>
      <c r="P43" s="46">
        <v>461.44382067036258</v>
      </c>
      <c r="Q43" s="46">
        <v>1611.977544133053</v>
      </c>
    </row>
    <row r="44" spans="12:24">
      <c r="L44" t="s">
        <v>165</v>
      </c>
      <c r="M44" s="46">
        <f>M43*M41-M39</f>
        <v>1550.4615533152828</v>
      </c>
      <c r="O44" s="44">
        <v>7.0000000000000007E-2</v>
      </c>
      <c r="P44" s="46">
        <v>463.15645298057916</v>
      </c>
      <c r="Q44" s="46">
        <v>1673.6323073008498</v>
      </c>
    </row>
    <row r="47" spans="12:24">
      <c r="L47" t="s">
        <v>160</v>
      </c>
      <c r="M47" s="43">
        <v>20000</v>
      </c>
      <c r="V47" t="s">
        <v>166</v>
      </c>
    </row>
    <row r="48" spans="12:24">
      <c r="L48" t="s">
        <v>162</v>
      </c>
      <c r="M48" s="43">
        <v>5000</v>
      </c>
      <c r="V48" s="9" t="s">
        <v>169</v>
      </c>
      <c r="W48" s="9" t="s">
        <v>151</v>
      </c>
      <c r="X48" s="9" t="s">
        <v>168</v>
      </c>
    </row>
    <row r="49" spans="12:24">
      <c r="L49" t="s">
        <v>148</v>
      </c>
      <c r="M49" s="43">
        <f>M47-M48</f>
        <v>15000</v>
      </c>
      <c r="W49" s="47">
        <f>M53</f>
        <v>459.73504314764676</v>
      </c>
      <c r="X49" s="47">
        <f>M54</f>
        <v>1550.4615533152828</v>
      </c>
    </row>
    <row r="50" spans="12:24">
      <c r="L50" t="s">
        <v>149</v>
      </c>
      <c r="M50" s="44">
        <v>6.5000000000000002E-2</v>
      </c>
      <c r="V50">
        <v>12</v>
      </c>
      <c r="W50" s="4">
        <f t="dataTable" ref="W50:X53" dt2D="0" dtr="0" r1="M51"/>
        <v>1294.446254404221</v>
      </c>
      <c r="X50" s="4">
        <v>533.35505285065301</v>
      </c>
    </row>
    <row r="51" spans="12:24">
      <c r="L51" t="s">
        <v>164</v>
      </c>
      <c r="M51">
        <v>36</v>
      </c>
      <c r="V51">
        <v>24</v>
      </c>
      <c r="W51" s="4">
        <v>668.19377150266484</v>
      </c>
      <c r="X51" s="4">
        <v>1036.6505160639572</v>
      </c>
    </row>
    <row r="52" spans="12:24">
      <c r="V52">
        <v>36</v>
      </c>
      <c r="W52" s="4">
        <v>459.73504314764676</v>
      </c>
      <c r="X52" s="4">
        <v>1550.4615533152828</v>
      </c>
    </row>
    <row r="53" spans="12:24">
      <c r="L53" t="s">
        <v>151</v>
      </c>
      <c r="M53" s="46">
        <f>PMT(M50/12,M51,-M49)</f>
        <v>459.73504314764676</v>
      </c>
      <c r="V53">
        <v>48</v>
      </c>
      <c r="W53" s="4">
        <v>355.7242939334655</v>
      </c>
      <c r="X53" s="4">
        <v>2074.7661088063433</v>
      </c>
    </row>
    <row r="54" spans="12:24">
      <c r="L54" t="s">
        <v>165</v>
      </c>
      <c r="M54" s="46">
        <f>M53*M51-M49</f>
        <v>1550.4615533152828</v>
      </c>
    </row>
  </sheetData>
  <hyperlinks>
    <hyperlink ref="A1" location="'Table of contents'!A1" display="Return to table of contents"/>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sheetPr codeName="Sheet43"/>
  <dimension ref="A1:AC31"/>
  <sheetViews>
    <sheetView showGridLines="0" showRowColHeaders="0" topLeftCell="A13" workbookViewId="0">
      <selection activeCell="A34" sqref="A34"/>
    </sheetView>
  </sheetViews>
  <sheetFormatPr defaultRowHeight="15"/>
  <cols>
    <col min="12" max="12" width="20" bestFit="1" customWidth="1"/>
    <col min="13" max="13" width="9.85546875" bestFit="1" customWidth="1"/>
    <col min="26" max="29" width="9.85546875" bestFit="1" customWidth="1"/>
  </cols>
  <sheetData>
    <row r="1" spans="1:18">
      <c r="A1" s="1" t="s">
        <v>38</v>
      </c>
      <c r="F1" s="99" t="s">
        <v>321</v>
      </c>
      <c r="G1" s="100"/>
      <c r="H1" s="100"/>
      <c r="I1" s="100"/>
      <c r="J1" s="100"/>
      <c r="K1" s="100"/>
      <c r="L1" s="100"/>
      <c r="M1" s="100"/>
      <c r="N1" s="101"/>
    </row>
    <row r="3" spans="1:18">
      <c r="L3" t="s">
        <v>160</v>
      </c>
      <c r="M3" s="43">
        <v>20000</v>
      </c>
      <c r="O3" t="s">
        <v>170</v>
      </c>
    </row>
    <row r="4" spans="1:18">
      <c r="L4" t="s">
        <v>162</v>
      </c>
      <c r="M4" s="43">
        <v>5000</v>
      </c>
      <c r="O4" s="47">
        <f>M9</f>
        <v>459.73504314764676</v>
      </c>
      <c r="P4" s="43">
        <v>4000</v>
      </c>
      <c r="Q4" s="43">
        <v>5000</v>
      </c>
      <c r="R4" s="43">
        <v>6000</v>
      </c>
    </row>
    <row r="5" spans="1:18">
      <c r="L5" t="s">
        <v>148</v>
      </c>
      <c r="M5" s="43">
        <f>M3-M4</f>
        <v>15000</v>
      </c>
      <c r="O5" s="44">
        <v>0.06</v>
      </c>
      <c r="P5" s="46">
        <f t="dataTable" ref="P5:R9" dt2D="1" dtr="1" r1="M4" r2="M6"/>
        <v>486.75099922488175</v>
      </c>
      <c r="Q5" s="46">
        <v>456.32906177332671</v>
      </c>
      <c r="R5" s="46">
        <v>425.90712432177156</v>
      </c>
    </row>
    <row r="6" spans="1:18">
      <c r="L6" t="s">
        <v>149</v>
      </c>
      <c r="M6" s="44">
        <v>6.5000000000000002E-2</v>
      </c>
      <c r="O6" s="44">
        <v>6.25E-2</v>
      </c>
      <c r="P6" s="46">
        <v>488.56546426647742</v>
      </c>
      <c r="Q6" s="46">
        <v>458.03012274982262</v>
      </c>
      <c r="R6" s="46">
        <v>427.49478123316777</v>
      </c>
    </row>
    <row r="7" spans="1:18">
      <c r="L7" t="s">
        <v>164</v>
      </c>
      <c r="M7">
        <v>36</v>
      </c>
      <c r="O7" s="44">
        <v>6.5000000000000002E-2</v>
      </c>
      <c r="P7" s="46">
        <v>490.38404602415659</v>
      </c>
      <c r="Q7" s="46">
        <v>459.73504314764676</v>
      </c>
      <c r="R7" s="46">
        <v>429.08604027113699</v>
      </c>
    </row>
    <row r="8" spans="1:18">
      <c r="O8" s="44">
        <v>6.7500000000000004E-2</v>
      </c>
      <c r="P8" s="46">
        <v>492.20674204838679</v>
      </c>
      <c r="Q8" s="46">
        <v>461.44382067036258</v>
      </c>
      <c r="R8" s="46">
        <v>430.68089929233838</v>
      </c>
    </row>
    <row r="9" spans="1:18">
      <c r="L9" t="s">
        <v>151</v>
      </c>
      <c r="M9" s="46">
        <f>PMT(M6/12,M7,-M5)</f>
        <v>459.73504314764676</v>
      </c>
      <c r="O9" s="44">
        <v>7.0000000000000007E-2</v>
      </c>
      <c r="P9" s="46">
        <v>494.03354984595109</v>
      </c>
      <c r="Q9" s="46">
        <v>463.15645298057916</v>
      </c>
      <c r="R9" s="46">
        <v>432.27935611520718</v>
      </c>
    </row>
    <row r="10" spans="1:18">
      <c r="L10" t="s">
        <v>165</v>
      </c>
      <c r="M10" s="46">
        <f>M9*M7-M5</f>
        <v>1550.4615533152828</v>
      </c>
    </row>
    <row r="24" spans="3:29">
      <c r="L24" t="s">
        <v>160</v>
      </c>
      <c r="M24" s="43">
        <v>20000</v>
      </c>
      <c r="O24" t="s">
        <v>171</v>
      </c>
      <c r="Z24" t="s">
        <v>171</v>
      </c>
    </row>
    <row r="25" spans="3:29">
      <c r="L25" t="s">
        <v>162</v>
      </c>
      <c r="M25" s="43">
        <v>5000</v>
      </c>
      <c r="O25" s="51"/>
      <c r="P25" s="52"/>
      <c r="Q25" s="52"/>
      <c r="R25" s="52"/>
      <c r="Z25" s="47">
        <f>M31</f>
        <v>1550.4615533152828</v>
      </c>
      <c r="AA25" s="43">
        <v>4000</v>
      </c>
      <c r="AB25" s="43">
        <v>5000</v>
      </c>
      <c r="AC25" s="43">
        <v>6000</v>
      </c>
    </row>
    <row r="26" spans="3:29">
      <c r="L26" t="s">
        <v>148</v>
      </c>
      <c r="M26" s="43">
        <f>M24-M25</f>
        <v>15000</v>
      </c>
      <c r="O26" s="53"/>
      <c r="P26" s="51"/>
      <c r="Q26" s="51"/>
      <c r="R26" s="51"/>
      <c r="Z26">
        <v>12</v>
      </c>
      <c r="AA26" s="46">
        <f t="dataTable" ref="AA26:AC30" dt2D="1" dtr="1" r1="M25" r2="M28"/>
        <v>568.91205637402891</v>
      </c>
      <c r="AB26" s="46">
        <v>533.35505285065301</v>
      </c>
      <c r="AC26" s="46">
        <v>497.79804932727347</v>
      </c>
    </row>
    <row r="27" spans="3:29">
      <c r="L27" t="s">
        <v>149</v>
      </c>
      <c r="M27" s="44">
        <v>6.5000000000000002E-2</v>
      </c>
      <c r="O27" s="53"/>
      <c r="P27" s="51"/>
      <c r="Q27" s="51"/>
      <c r="R27" s="51"/>
      <c r="Z27">
        <v>24</v>
      </c>
      <c r="AA27" s="46">
        <v>1105.7605504682215</v>
      </c>
      <c r="AB27" s="46">
        <v>1036.6505160639572</v>
      </c>
      <c r="AC27" s="46">
        <v>967.54048165968925</v>
      </c>
    </row>
    <row r="28" spans="3:29">
      <c r="L28" t="s">
        <v>164</v>
      </c>
      <c r="M28">
        <v>36</v>
      </c>
      <c r="O28" s="53"/>
      <c r="P28" s="51"/>
      <c r="Q28" s="51"/>
      <c r="R28" s="51"/>
      <c r="Z28">
        <v>36</v>
      </c>
      <c r="AA28" s="46">
        <v>1653.8256568696379</v>
      </c>
      <c r="AB28" s="46">
        <v>1550.4615533152828</v>
      </c>
      <c r="AC28" s="46">
        <v>1447.0974497609313</v>
      </c>
    </row>
    <row r="29" spans="3:29">
      <c r="C29" s="87"/>
      <c r="O29" s="53"/>
      <c r="P29" s="51"/>
      <c r="Q29" s="51"/>
      <c r="R29" s="51"/>
      <c r="Z29">
        <v>48</v>
      </c>
      <c r="AA29" s="46">
        <v>2213.0838493934316</v>
      </c>
      <c r="AB29" s="46">
        <v>2074.7661088063433</v>
      </c>
      <c r="AC29" s="46">
        <v>1936.4483682192513</v>
      </c>
    </row>
    <row r="30" spans="3:29">
      <c r="L30" t="s">
        <v>151</v>
      </c>
      <c r="M30" s="46">
        <f>PMT(M27/12,M28,-M26)</f>
        <v>459.73504314764676</v>
      </c>
      <c r="O30" s="53"/>
      <c r="P30" s="51"/>
      <c r="Q30" s="51"/>
      <c r="R30" s="51"/>
      <c r="Z30">
        <v>60</v>
      </c>
      <c r="AA30" s="46">
        <v>2783.5022899793985</v>
      </c>
      <c r="AB30" s="46">
        <v>2609.5333968556879</v>
      </c>
      <c r="AC30" s="46">
        <v>2435.5645037319737</v>
      </c>
    </row>
    <row r="31" spans="3:29">
      <c r="L31" t="s">
        <v>165</v>
      </c>
      <c r="M31" s="46">
        <f>M30*M28-M26</f>
        <v>1550.4615533152828</v>
      </c>
    </row>
  </sheetData>
  <hyperlinks>
    <hyperlink ref="A1" location="'Table of contents'!A1" display="Return to table of contents"/>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sheetPr codeName="Sheet74"/>
  <dimension ref="A1:Q88"/>
  <sheetViews>
    <sheetView showGridLines="0" showRowColHeaders="0" topLeftCell="A60" workbookViewId="0">
      <selection activeCell="A92" sqref="A92"/>
    </sheetView>
  </sheetViews>
  <sheetFormatPr defaultRowHeight="15"/>
  <cols>
    <col min="12" max="12" width="9.28515625" customWidth="1"/>
    <col min="13" max="17" width="11" customWidth="1"/>
    <col min="19" max="19" width="9" customWidth="1"/>
  </cols>
  <sheetData>
    <row r="1" spans="1:17">
      <c r="A1" s="1" t="s">
        <v>38</v>
      </c>
      <c r="F1" s="99" t="s">
        <v>321</v>
      </c>
      <c r="G1" s="100"/>
      <c r="H1" s="100"/>
      <c r="I1" s="100"/>
      <c r="J1" s="100"/>
      <c r="K1" s="100"/>
      <c r="L1" s="100"/>
      <c r="M1" s="100"/>
      <c r="N1" s="101"/>
    </row>
    <row r="3" spans="1:17">
      <c r="L3" s="92" t="s">
        <v>354</v>
      </c>
      <c r="M3" s="92" t="s">
        <v>326</v>
      </c>
      <c r="N3" s="93" t="s">
        <v>359</v>
      </c>
      <c r="O3" s="93" t="s">
        <v>430</v>
      </c>
      <c r="P3" s="92" t="s">
        <v>431</v>
      </c>
      <c r="Q3" s="92" t="s">
        <v>432</v>
      </c>
    </row>
    <row r="4" spans="1:17">
      <c r="L4">
        <v>1</v>
      </c>
      <c r="M4" s="55">
        <v>21767</v>
      </c>
      <c r="N4" s="61" t="s">
        <v>360</v>
      </c>
      <c r="O4" s="61" t="s">
        <v>434</v>
      </c>
      <c r="P4" s="9">
        <v>1</v>
      </c>
      <c r="Q4" s="90">
        <v>65400</v>
      </c>
    </row>
    <row r="5" spans="1:17">
      <c r="L5">
        <v>2</v>
      </c>
      <c r="M5" s="55">
        <v>28413</v>
      </c>
      <c r="N5" s="61" t="s">
        <v>361</v>
      </c>
      <c r="O5" s="61" t="s">
        <v>459</v>
      </c>
      <c r="P5" s="9">
        <v>2</v>
      </c>
      <c r="Q5" s="90">
        <v>62000</v>
      </c>
    </row>
    <row r="6" spans="1:17">
      <c r="L6">
        <v>3</v>
      </c>
      <c r="M6" s="55">
        <v>29589</v>
      </c>
      <c r="N6" s="61" t="s">
        <v>360</v>
      </c>
      <c r="O6" s="61" t="s">
        <v>433</v>
      </c>
      <c r="P6" s="9">
        <v>0</v>
      </c>
      <c r="Q6" s="90">
        <v>63200</v>
      </c>
    </row>
    <row r="7" spans="1:17">
      <c r="L7">
        <v>4</v>
      </c>
      <c r="M7" s="55">
        <v>18023</v>
      </c>
      <c r="N7" s="61" t="s">
        <v>360</v>
      </c>
      <c r="O7" s="61" t="s">
        <v>436</v>
      </c>
      <c r="P7" s="9">
        <v>2</v>
      </c>
      <c r="Q7" s="90">
        <v>52000</v>
      </c>
    </row>
    <row r="8" spans="1:17">
      <c r="L8">
        <v>5</v>
      </c>
      <c r="M8" s="55">
        <v>31871</v>
      </c>
      <c r="N8" s="61" t="s">
        <v>361</v>
      </c>
      <c r="O8" s="61" t="s">
        <v>435</v>
      </c>
      <c r="P8" s="9">
        <v>3</v>
      </c>
      <c r="Q8" s="90">
        <v>81400</v>
      </c>
    </row>
    <row r="9" spans="1:17">
      <c r="L9">
        <v>6</v>
      </c>
      <c r="M9" s="55">
        <v>18079</v>
      </c>
      <c r="N9" s="61" t="s">
        <v>361</v>
      </c>
      <c r="O9" s="61" t="s">
        <v>436</v>
      </c>
      <c r="P9" s="9">
        <v>3</v>
      </c>
      <c r="Q9" s="90">
        <v>46300</v>
      </c>
    </row>
    <row r="10" spans="1:17">
      <c r="L10">
        <v>7</v>
      </c>
      <c r="M10" s="55">
        <v>18040</v>
      </c>
      <c r="N10" s="61" t="s">
        <v>361</v>
      </c>
      <c r="O10" s="61" t="s">
        <v>434</v>
      </c>
      <c r="P10" s="9">
        <v>2</v>
      </c>
      <c r="Q10" s="90">
        <v>49600</v>
      </c>
    </row>
    <row r="11" spans="1:17">
      <c r="L11">
        <v>8</v>
      </c>
      <c r="M11" s="55">
        <v>19297</v>
      </c>
      <c r="N11" s="61" t="s">
        <v>360</v>
      </c>
      <c r="O11" s="61" t="s">
        <v>435</v>
      </c>
      <c r="P11" s="9">
        <v>1</v>
      </c>
      <c r="Q11" s="90">
        <v>45900</v>
      </c>
    </row>
    <row r="12" spans="1:17">
      <c r="L12">
        <v>9</v>
      </c>
      <c r="M12" s="55">
        <v>20837</v>
      </c>
      <c r="N12" s="61" t="s">
        <v>360</v>
      </c>
      <c r="O12" s="61" t="s">
        <v>435</v>
      </c>
      <c r="P12" s="9">
        <v>3</v>
      </c>
      <c r="Q12" s="90">
        <v>47700</v>
      </c>
    </row>
    <row r="13" spans="1:17">
      <c r="L13">
        <v>10</v>
      </c>
      <c r="M13" s="55">
        <v>31308</v>
      </c>
      <c r="N13" s="61" t="s">
        <v>361</v>
      </c>
      <c r="O13" s="61" t="s">
        <v>436</v>
      </c>
      <c r="P13" s="9">
        <v>1</v>
      </c>
      <c r="Q13" s="90">
        <v>59900</v>
      </c>
    </row>
    <row r="14" spans="1:17">
      <c r="L14">
        <v>11</v>
      </c>
      <c r="M14" s="55">
        <v>19559</v>
      </c>
      <c r="N14" s="61" t="s">
        <v>360</v>
      </c>
      <c r="O14" s="61" t="s">
        <v>433</v>
      </c>
      <c r="P14" s="9">
        <v>1</v>
      </c>
      <c r="Q14" s="90">
        <v>48100</v>
      </c>
    </row>
    <row r="15" spans="1:17">
      <c r="L15">
        <v>12</v>
      </c>
      <c r="M15" s="55">
        <v>17146</v>
      </c>
      <c r="N15" s="61" t="s">
        <v>361</v>
      </c>
      <c r="O15" s="61" t="s">
        <v>459</v>
      </c>
      <c r="P15" s="9">
        <v>0</v>
      </c>
      <c r="Q15" s="90">
        <v>58100</v>
      </c>
    </row>
    <row r="16" spans="1:17">
      <c r="L16">
        <v>13</v>
      </c>
      <c r="M16" s="55">
        <v>31500</v>
      </c>
      <c r="N16" s="61" t="s">
        <v>361</v>
      </c>
      <c r="O16" s="61" t="s">
        <v>435</v>
      </c>
      <c r="P16" s="9">
        <v>2</v>
      </c>
      <c r="Q16" s="90">
        <v>56000</v>
      </c>
    </row>
    <row r="17" spans="3:17">
      <c r="L17">
        <v>14</v>
      </c>
      <c r="M17" s="55">
        <v>19340</v>
      </c>
      <c r="N17" s="61" t="s">
        <v>361</v>
      </c>
      <c r="O17" s="61" t="s">
        <v>436</v>
      </c>
      <c r="P17" s="9">
        <v>2</v>
      </c>
      <c r="Q17" s="90">
        <v>53400</v>
      </c>
    </row>
    <row r="18" spans="3:17">
      <c r="L18">
        <v>15</v>
      </c>
      <c r="M18" s="55">
        <v>28288</v>
      </c>
      <c r="N18" s="61" t="s">
        <v>361</v>
      </c>
      <c r="O18" s="61" t="s">
        <v>436</v>
      </c>
      <c r="P18" s="9">
        <v>2</v>
      </c>
      <c r="Q18" s="90">
        <v>39000</v>
      </c>
    </row>
    <row r="19" spans="3:17">
      <c r="L19">
        <v>16</v>
      </c>
      <c r="M19" s="55">
        <v>32831</v>
      </c>
      <c r="N19" s="61" t="s">
        <v>360</v>
      </c>
      <c r="O19" s="61" t="s">
        <v>459</v>
      </c>
      <c r="P19" s="9">
        <v>1</v>
      </c>
      <c r="Q19" s="90">
        <v>61500</v>
      </c>
    </row>
    <row r="20" spans="3:17">
      <c r="L20">
        <v>17</v>
      </c>
      <c r="M20" s="55">
        <v>21069</v>
      </c>
      <c r="N20" s="61" t="s">
        <v>360</v>
      </c>
      <c r="O20" s="61" t="s">
        <v>433</v>
      </c>
      <c r="P20" s="9">
        <v>0</v>
      </c>
      <c r="Q20" s="90">
        <v>37700</v>
      </c>
    </row>
    <row r="21" spans="3:17">
      <c r="L21">
        <v>18</v>
      </c>
      <c r="M21" s="55">
        <v>25841</v>
      </c>
      <c r="N21" s="61" t="s">
        <v>361</v>
      </c>
      <c r="O21" s="61" t="s">
        <v>435</v>
      </c>
      <c r="P21" s="9">
        <v>2</v>
      </c>
      <c r="Q21" s="90">
        <v>36700</v>
      </c>
    </row>
    <row r="22" spans="3:17">
      <c r="L22">
        <v>19</v>
      </c>
      <c r="M22" s="55">
        <v>26961</v>
      </c>
      <c r="N22" s="61" t="s">
        <v>360</v>
      </c>
      <c r="O22" s="61" t="s">
        <v>459</v>
      </c>
      <c r="P22" s="9">
        <v>2</v>
      </c>
      <c r="Q22" s="90">
        <v>45200</v>
      </c>
    </row>
    <row r="23" spans="3:17">
      <c r="L23">
        <v>20</v>
      </c>
      <c r="M23" s="55">
        <v>28649</v>
      </c>
      <c r="N23" s="61" t="s">
        <v>360</v>
      </c>
      <c r="O23" s="61" t="s">
        <v>434</v>
      </c>
      <c r="P23" s="9">
        <v>0</v>
      </c>
      <c r="Q23" s="90">
        <v>59000</v>
      </c>
    </row>
    <row r="24" spans="3:17">
      <c r="L24">
        <v>21</v>
      </c>
      <c r="M24" s="55">
        <v>33112</v>
      </c>
      <c r="N24" s="61" t="s">
        <v>361</v>
      </c>
      <c r="O24" s="61" t="s">
        <v>433</v>
      </c>
      <c r="P24" s="9">
        <v>2</v>
      </c>
      <c r="Q24" s="90">
        <v>54300</v>
      </c>
    </row>
    <row r="25" spans="3:17">
      <c r="L25">
        <v>22</v>
      </c>
      <c r="M25" s="55">
        <v>17207</v>
      </c>
      <c r="N25" s="61" t="s">
        <v>360</v>
      </c>
      <c r="O25" s="61" t="s">
        <v>436</v>
      </c>
      <c r="P25" s="9">
        <v>1</v>
      </c>
      <c r="Q25" s="90">
        <v>62100</v>
      </c>
    </row>
    <row r="26" spans="3:17">
      <c r="L26">
        <v>23</v>
      </c>
      <c r="M26" s="55">
        <v>32599</v>
      </c>
      <c r="N26" s="61" t="s">
        <v>360</v>
      </c>
      <c r="O26" s="61" t="s">
        <v>435</v>
      </c>
      <c r="P26" s="9">
        <v>0</v>
      </c>
      <c r="Q26" s="90">
        <v>78000</v>
      </c>
    </row>
    <row r="27" spans="3:17">
      <c r="L27">
        <v>24</v>
      </c>
      <c r="M27" s="55">
        <v>25639</v>
      </c>
      <c r="N27" s="61" t="s">
        <v>360</v>
      </c>
      <c r="O27" s="61" t="s">
        <v>459</v>
      </c>
      <c r="P27" s="9">
        <v>0</v>
      </c>
      <c r="Q27" s="90">
        <v>43200</v>
      </c>
    </row>
    <row r="28" spans="3:17">
      <c r="L28">
        <v>25</v>
      </c>
      <c r="M28" s="55">
        <v>25655</v>
      </c>
      <c r="N28" s="61" t="s">
        <v>360</v>
      </c>
      <c r="O28" s="61" t="s">
        <v>433</v>
      </c>
      <c r="P28" s="9">
        <v>1</v>
      </c>
      <c r="Q28" s="90">
        <v>44500</v>
      </c>
    </row>
    <row r="29" spans="3:17">
      <c r="C29" s="87"/>
      <c r="L29">
        <v>26</v>
      </c>
      <c r="M29" s="55">
        <v>23137</v>
      </c>
      <c r="N29" s="61" t="s">
        <v>360</v>
      </c>
      <c r="O29" s="61" t="s">
        <v>435</v>
      </c>
      <c r="P29" s="9">
        <v>1</v>
      </c>
      <c r="Q29" s="90">
        <v>43300</v>
      </c>
    </row>
    <row r="30" spans="3:17">
      <c r="L30">
        <v>27</v>
      </c>
      <c r="M30" s="55">
        <v>21677</v>
      </c>
      <c r="N30" s="61" t="s">
        <v>360</v>
      </c>
      <c r="O30" s="61" t="s">
        <v>436</v>
      </c>
      <c r="P30" s="9">
        <v>3</v>
      </c>
      <c r="Q30" s="90">
        <v>45400</v>
      </c>
    </row>
    <row r="31" spans="3:17">
      <c r="L31">
        <v>28</v>
      </c>
      <c r="M31" s="55">
        <v>31842</v>
      </c>
      <c r="N31" s="61" t="s">
        <v>360</v>
      </c>
      <c r="O31" s="61" t="s">
        <v>435</v>
      </c>
      <c r="P31" s="9">
        <v>2</v>
      </c>
      <c r="Q31" s="90">
        <v>53900</v>
      </c>
    </row>
    <row r="32" spans="3:17">
      <c r="L32">
        <v>29</v>
      </c>
      <c r="M32" s="55">
        <v>21225</v>
      </c>
      <c r="N32" s="61" t="s">
        <v>360</v>
      </c>
      <c r="O32" s="61" t="s">
        <v>434</v>
      </c>
      <c r="P32" s="9">
        <v>1</v>
      </c>
      <c r="Q32" s="90">
        <v>44100</v>
      </c>
    </row>
    <row r="33" spans="12:17">
      <c r="L33">
        <v>30</v>
      </c>
      <c r="M33" s="55">
        <v>20305</v>
      </c>
      <c r="N33" s="61" t="s">
        <v>361</v>
      </c>
      <c r="O33" s="61" t="s">
        <v>433</v>
      </c>
      <c r="P33" s="9">
        <v>2</v>
      </c>
      <c r="Q33" s="90">
        <v>31000</v>
      </c>
    </row>
    <row r="34" spans="12:17">
      <c r="L34">
        <v>31</v>
      </c>
      <c r="M34" s="55">
        <v>30995</v>
      </c>
      <c r="N34" t="s">
        <v>360</v>
      </c>
      <c r="O34" t="s">
        <v>436</v>
      </c>
      <c r="P34">
        <v>2</v>
      </c>
      <c r="Q34" s="90">
        <v>67400</v>
      </c>
    </row>
    <row r="35" spans="12:17">
      <c r="L35">
        <v>32</v>
      </c>
      <c r="M35" s="55">
        <v>22322</v>
      </c>
      <c r="N35" t="s">
        <v>361</v>
      </c>
      <c r="O35" t="s">
        <v>433</v>
      </c>
      <c r="P35">
        <v>1</v>
      </c>
      <c r="Q35" s="90">
        <v>59300</v>
      </c>
    </row>
    <row r="36" spans="12:17">
      <c r="L36">
        <v>33</v>
      </c>
      <c r="M36" s="55">
        <v>22372</v>
      </c>
      <c r="N36" t="s">
        <v>361</v>
      </c>
      <c r="O36" t="s">
        <v>433</v>
      </c>
      <c r="P36">
        <v>1</v>
      </c>
      <c r="Q36" s="90">
        <v>48600</v>
      </c>
    </row>
    <row r="37" spans="12:17">
      <c r="L37">
        <v>34</v>
      </c>
      <c r="M37" s="55">
        <v>22574</v>
      </c>
      <c r="N37" t="s">
        <v>360</v>
      </c>
      <c r="O37" t="s">
        <v>434</v>
      </c>
      <c r="P37">
        <v>0</v>
      </c>
      <c r="Q37" s="90">
        <v>58400</v>
      </c>
    </row>
    <row r="38" spans="12:17">
      <c r="L38">
        <v>35</v>
      </c>
      <c r="M38" s="55">
        <v>25683</v>
      </c>
      <c r="N38" t="s">
        <v>360</v>
      </c>
      <c r="O38" t="s">
        <v>435</v>
      </c>
      <c r="P38">
        <v>2</v>
      </c>
      <c r="Q38" s="90">
        <v>65500</v>
      </c>
    </row>
    <row r="39" spans="12:17">
      <c r="L39">
        <v>36</v>
      </c>
      <c r="M39" s="55">
        <v>28173</v>
      </c>
      <c r="N39" t="s">
        <v>360</v>
      </c>
      <c r="O39" t="s">
        <v>435</v>
      </c>
      <c r="P39">
        <v>0</v>
      </c>
      <c r="Q39" s="90">
        <v>46900</v>
      </c>
    </row>
    <row r="40" spans="12:17">
      <c r="L40">
        <v>37</v>
      </c>
      <c r="M40" s="55">
        <v>31150</v>
      </c>
      <c r="N40" t="s">
        <v>360</v>
      </c>
      <c r="O40" t="s">
        <v>435</v>
      </c>
      <c r="P40">
        <v>2</v>
      </c>
      <c r="Q40" s="90">
        <v>41000</v>
      </c>
    </row>
    <row r="41" spans="12:17">
      <c r="L41">
        <v>38</v>
      </c>
      <c r="M41" s="55">
        <v>24243</v>
      </c>
      <c r="N41" t="s">
        <v>360</v>
      </c>
      <c r="O41" t="s">
        <v>433</v>
      </c>
      <c r="P41">
        <v>0</v>
      </c>
      <c r="Q41" s="90">
        <v>89300</v>
      </c>
    </row>
    <row r="42" spans="12:17">
      <c r="L42">
        <v>39</v>
      </c>
      <c r="M42" s="55">
        <v>25504</v>
      </c>
      <c r="N42" t="s">
        <v>361</v>
      </c>
      <c r="O42" t="s">
        <v>436</v>
      </c>
      <c r="P42">
        <v>3</v>
      </c>
      <c r="Q42" s="90">
        <v>71800</v>
      </c>
    </row>
    <row r="43" spans="12:17">
      <c r="L43">
        <v>40</v>
      </c>
      <c r="M43" s="55">
        <v>21519</v>
      </c>
      <c r="N43" t="s">
        <v>360</v>
      </c>
      <c r="O43" t="s">
        <v>434</v>
      </c>
      <c r="P43">
        <v>1</v>
      </c>
      <c r="Q43" s="90">
        <v>95000</v>
      </c>
    </row>
    <row r="44" spans="12:17">
      <c r="L44">
        <v>41</v>
      </c>
      <c r="M44" s="55">
        <v>22916</v>
      </c>
      <c r="N44" t="s">
        <v>360</v>
      </c>
      <c r="O44" t="s">
        <v>434</v>
      </c>
      <c r="P44">
        <v>1</v>
      </c>
      <c r="Q44" s="90">
        <v>49700</v>
      </c>
    </row>
    <row r="45" spans="12:17">
      <c r="L45">
        <v>42</v>
      </c>
      <c r="M45" s="55">
        <v>24862</v>
      </c>
      <c r="N45" t="s">
        <v>360</v>
      </c>
      <c r="O45" t="s">
        <v>433</v>
      </c>
      <c r="P45">
        <v>2</v>
      </c>
      <c r="Q45" s="90">
        <v>71700</v>
      </c>
    </row>
    <row r="46" spans="12:17">
      <c r="L46">
        <v>43</v>
      </c>
      <c r="M46" s="55">
        <v>32431</v>
      </c>
      <c r="N46" t="s">
        <v>361</v>
      </c>
      <c r="O46" t="s">
        <v>459</v>
      </c>
      <c r="P46">
        <v>0</v>
      </c>
      <c r="Q46" s="90">
        <v>52900</v>
      </c>
    </row>
    <row r="47" spans="12:17">
      <c r="L47">
        <v>44</v>
      </c>
      <c r="M47" s="55">
        <v>28532</v>
      </c>
      <c r="N47" t="s">
        <v>361</v>
      </c>
      <c r="O47" t="s">
        <v>435</v>
      </c>
      <c r="P47">
        <v>0</v>
      </c>
      <c r="Q47" s="90">
        <v>58300</v>
      </c>
    </row>
    <row r="48" spans="12:17">
      <c r="L48">
        <v>45</v>
      </c>
      <c r="M48" s="55">
        <v>27199</v>
      </c>
      <c r="N48" t="s">
        <v>360</v>
      </c>
      <c r="O48" t="s">
        <v>436</v>
      </c>
      <c r="P48">
        <v>2</v>
      </c>
      <c r="Q48" s="90">
        <v>82000</v>
      </c>
    </row>
    <row r="49" spans="12:17">
      <c r="L49">
        <v>46</v>
      </c>
      <c r="M49" s="55">
        <v>32773</v>
      </c>
      <c r="N49" t="s">
        <v>360</v>
      </c>
      <c r="O49" t="s">
        <v>459</v>
      </c>
      <c r="P49">
        <v>0</v>
      </c>
      <c r="Q49" s="90">
        <v>41300</v>
      </c>
    </row>
    <row r="50" spans="12:17">
      <c r="L50">
        <v>47</v>
      </c>
      <c r="M50" s="55">
        <v>30522</v>
      </c>
      <c r="N50" t="s">
        <v>361</v>
      </c>
      <c r="O50" t="s">
        <v>459</v>
      </c>
      <c r="P50">
        <v>1</v>
      </c>
      <c r="Q50" s="90">
        <v>72000</v>
      </c>
    </row>
    <row r="51" spans="12:17">
      <c r="L51">
        <v>48</v>
      </c>
      <c r="M51" s="55">
        <v>20554</v>
      </c>
      <c r="N51" t="s">
        <v>361</v>
      </c>
      <c r="O51" t="s">
        <v>436</v>
      </c>
      <c r="P51">
        <v>2</v>
      </c>
      <c r="Q51" s="90">
        <v>73500</v>
      </c>
    </row>
    <row r="52" spans="12:17">
      <c r="L52">
        <v>49</v>
      </c>
      <c r="M52" s="55">
        <v>32548</v>
      </c>
      <c r="N52" t="s">
        <v>360</v>
      </c>
      <c r="O52" t="s">
        <v>433</v>
      </c>
      <c r="P52">
        <v>2</v>
      </c>
      <c r="Q52" s="90">
        <v>55200</v>
      </c>
    </row>
    <row r="53" spans="12:17">
      <c r="L53">
        <v>50</v>
      </c>
      <c r="M53" s="55">
        <v>22260</v>
      </c>
      <c r="N53" t="s">
        <v>361</v>
      </c>
      <c r="O53" t="s">
        <v>435</v>
      </c>
      <c r="P53">
        <v>1</v>
      </c>
      <c r="Q53" s="90">
        <v>57000</v>
      </c>
    </row>
    <row r="54" spans="12:17">
      <c r="L54">
        <v>51</v>
      </c>
      <c r="M54" s="55">
        <v>20673</v>
      </c>
      <c r="N54" t="s">
        <v>360</v>
      </c>
      <c r="O54" t="s">
        <v>435</v>
      </c>
      <c r="P54">
        <v>2</v>
      </c>
      <c r="Q54" s="90">
        <v>84300</v>
      </c>
    </row>
    <row r="55" spans="12:17">
      <c r="L55">
        <v>52</v>
      </c>
      <c r="M55" s="55">
        <v>29849</v>
      </c>
      <c r="N55" t="s">
        <v>360</v>
      </c>
      <c r="O55" t="s">
        <v>436</v>
      </c>
      <c r="P55">
        <v>2</v>
      </c>
      <c r="Q55" s="90">
        <v>68900</v>
      </c>
    </row>
    <row r="56" spans="12:17">
      <c r="L56">
        <v>53</v>
      </c>
      <c r="M56" s="55">
        <v>23042</v>
      </c>
      <c r="N56" t="s">
        <v>360</v>
      </c>
      <c r="O56" t="s">
        <v>459</v>
      </c>
      <c r="P56">
        <v>2</v>
      </c>
      <c r="Q56" s="90">
        <v>59000</v>
      </c>
    </row>
    <row r="57" spans="12:17">
      <c r="L57">
        <v>54</v>
      </c>
      <c r="M57" s="55">
        <v>27005</v>
      </c>
      <c r="N57" t="s">
        <v>361</v>
      </c>
      <c r="O57" t="s">
        <v>433</v>
      </c>
      <c r="P57">
        <v>0</v>
      </c>
      <c r="Q57" s="90">
        <v>83200</v>
      </c>
    </row>
    <row r="58" spans="12:17">
      <c r="L58">
        <v>55</v>
      </c>
      <c r="M58" s="55">
        <v>32480</v>
      </c>
      <c r="N58" t="s">
        <v>360</v>
      </c>
      <c r="O58" t="s">
        <v>459</v>
      </c>
      <c r="P58">
        <v>0</v>
      </c>
      <c r="Q58" s="90">
        <v>52400</v>
      </c>
    </row>
    <row r="66" spans="12:17">
      <c r="L66" s="9" t="s">
        <v>51</v>
      </c>
      <c r="M66" s="9" t="s">
        <v>340</v>
      </c>
      <c r="N66" s="9" t="s">
        <v>341</v>
      </c>
      <c r="O66" s="9"/>
      <c r="P66" s="9"/>
      <c r="Q66" s="9"/>
    </row>
    <row r="67" spans="12:17">
      <c r="L67" s="68">
        <v>39448</v>
      </c>
      <c r="M67" s="8">
        <f t="shared" ref="M67:N76" ca="1" si="0">RANDBETWEEN(1000,5000)</f>
        <v>4744</v>
      </c>
      <c r="N67" s="8">
        <f t="shared" ca="1" si="0"/>
        <v>3065</v>
      </c>
      <c r="O67" s="8"/>
      <c r="P67" s="8"/>
      <c r="Q67" s="8"/>
    </row>
    <row r="68" spans="12:17">
      <c r="L68" s="68">
        <v>39479</v>
      </c>
      <c r="M68" s="8">
        <f t="shared" ca="1" si="0"/>
        <v>3678</v>
      </c>
      <c r="N68" s="8">
        <f t="shared" ca="1" si="0"/>
        <v>4796</v>
      </c>
      <c r="O68" s="8"/>
      <c r="P68" s="8"/>
      <c r="Q68" s="8"/>
    </row>
    <row r="69" spans="12:17">
      <c r="L69" s="68">
        <v>39508</v>
      </c>
      <c r="M69" s="8">
        <f t="shared" ca="1" si="0"/>
        <v>2741</v>
      </c>
      <c r="N69" s="8">
        <f t="shared" ca="1" si="0"/>
        <v>2507</v>
      </c>
      <c r="O69" s="8"/>
      <c r="P69" s="8"/>
      <c r="Q69" s="8"/>
    </row>
    <row r="70" spans="12:17">
      <c r="L70" s="68">
        <v>39539</v>
      </c>
      <c r="M70" s="8">
        <f t="shared" ca="1" si="0"/>
        <v>1938</v>
      </c>
      <c r="N70" s="8">
        <f t="shared" ca="1" si="0"/>
        <v>3081</v>
      </c>
      <c r="O70" s="8"/>
      <c r="P70" s="8"/>
      <c r="Q70" s="8"/>
    </row>
    <row r="71" spans="12:17">
      <c r="L71" s="68">
        <v>39569</v>
      </c>
      <c r="M71" s="8">
        <f t="shared" ca="1" si="0"/>
        <v>3288</v>
      </c>
      <c r="N71" s="8">
        <f t="shared" ca="1" si="0"/>
        <v>2924</v>
      </c>
      <c r="O71" s="8"/>
      <c r="P71" s="8"/>
      <c r="Q71" s="8"/>
    </row>
    <row r="72" spans="12:17">
      <c r="L72" s="68">
        <v>39600</v>
      </c>
      <c r="M72" s="8">
        <f t="shared" ca="1" si="0"/>
        <v>1092</v>
      </c>
      <c r="N72" s="8">
        <f t="shared" ca="1" si="0"/>
        <v>1086</v>
      </c>
      <c r="O72" s="8"/>
      <c r="P72" s="8"/>
      <c r="Q72" s="8"/>
    </row>
    <row r="73" spans="12:17">
      <c r="L73" s="68">
        <v>39630</v>
      </c>
      <c r="M73" s="8">
        <f t="shared" ca="1" si="0"/>
        <v>1079</v>
      </c>
      <c r="N73" s="8">
        <f t="shared" ca="1" si="0"/>
        <v>1319</v>
      </c>
      <c r="O73" s="8"/>
      <c r="P73" s="8"/>
      <c r="Q73" s="8"/>
    </row>
    <row r="74" spans="12:17">
      <c r="L74" s="68">
        <v>39661</v>
      </c>
      <c r="M74" s="8">
        <f t="shared" ca="1" si="0"/>
        <v>2680</v>
      </c>
      <c r="N74" s="8">
        <f t="shared" ca="1" si="0"/>
        <v>1526</v>
      </c>
      <c r="O74" s="8"/>
      <c r="P74" s="8"/>
      <c r="Q74" s="8"/>
    </row>
    <row r="75" spans="12:17">
      <c r="L75" s="68">
        <v>39692</v>
      </c>
      <c r="M75" s="8">
        <f t="shared" ca="1" si="0"/>
        <v>1554</v>
      </c>
      <c r="N75" s="8">
        <f t="shared" ca="1" si="0"/>
        <v>2615</v>
      </c>
      <c r="O75" s="8"/>
      <c r="P75" s="8"/>
      <c r="Q75" s="8"/>
    </row>
    <row r="76" spans="12:17">
      <c r="L76" s="68">
        <v>39722</v>
      </c>
      <c r="M76" s="8">
        <f t="shared" ca="1" si="0"/>
        <v>1677</v>
      </c>
      <c r="N76" s="8">
        <f t="shared" ca="1" si="0"/>
        <v>4968</v>
      </c>
      <c r="O76" s="8"/>
      <c r="P76" s="8"/>
      <c r="Q76" s="8"/>
    </row>
    <row r="77" spans="12:17">
      <c r="L77" s="68">
        <v>39753</v>
      </c>
      <c r="M77" s="8">
        <f t="shared" ref="M77:N88" ca="1" si="1">RANDBETWEEN(1000,5000)</f>
        <v>2326</v>
      </c>
      <c r="N77" s="8">
        <f t="shared" ca="1" si="1"/>
        <v>2590</v>
      </c>
      <c r="O77" s="8"/>
      <c r="P77" s="8"/>
      <c r="Q77" s="8"/>
    </row>
    <row r="78" spans="12:17">
      <c r="L78" s="68">
        <v>39783</v>
      </c>
      <c r="M78" s="8">
        <f t="shared" ca="1" si="1"/>
        <v>3220</v>
      </c>
      <c r="N78" s="8">
        <f t="shared" ca="1" si="1"/>
        <v>3255</v>
      </c>
      <c r="O78" s="8"/>
      <c r="P78" s="8"/>
      <c r="Q78" s="8"/>
    </row>
    <row r="79" spans="12:17">
      <c r="L79" s="68">
        <v>39814</v>
      </c>
      <c r="M79" s="8">
        <f t="shared" ca="1" si="1"/>
        <v>1082</v>
      </c>
      <c r="N79" s="8">
        <f t="shared" ca="1" si="1"/>
        <v>2143</v>
      </c>
      <c r="O79" s="8"/>
      <c r="P79" s="8"/>
      <c r="Q79" s="8"/>
    </row>
    <row r="80" spans="12:17">
      <c r="L80" s="68">
        <v>39845</v>
      </c>
      <c r="M80" s="8">
        <f t="shared" ca="1" si="1"/>
        <v>1357</v>
      </c>
      <c r="N80" s="8">
        <f t="shared" ca="1" si="1"/>
        <v>2207</v>
      </c>
      <c r="O80" s="8"/>
      <c r="P80" s="8"/>
      <c r="Q80" s="8"/>
    </row>
    <row r="81" spans="12:17">
      <c r="L81" s="68">
        <v>39873</v>
      </c>
      <c r="M81" s="8">
        <f t="shared" ca="1" si="1"/>
        <v>3504</v>
      </c>
      <c r="N81" s="8">
        <f t="shared" ca="1" si="1"/>
        <v>2197</v>
      </c>
      <c r="O81" s="8"/>
      <c r="P81" s="8"/>
      <c r="Q81" s="8"/>
    </row>
    <row r="82" spans="12:17">
      <c r="L82" s="68">
        <v>39904</v>
      </c>
      <c r="M82" s="8">
        <f t="shared" ca="1" si="1"/>
        <v>2763</v>
      </c>
      <c r="N82" s="8">
        <f t="shared" ca="1" si="1"/>
        <v>2530</v>
      </c>
      <c r="O82" s="8"/>
      <c r="P82" s="8"/>
      <c r="Q82" s="8"/>
    </row>
    <row r="83" spans="12:17">
      <c r="L83" s="68">
        <v>39934</v>
      </c>
      <c r="M83" s="8">
        <f t="shared" ca="1" si="1"/>
        <v>2178</v>
      </c>
      <c r="N83" s="8">
        <f t="shared" ca="1" si="1"/>
        <v>3265</v>
      </c>
      <c r="O83" s="8"/>
      <c r="P83" s="8"/>
      <c r="Q83" s="8"/>
    </row>
    <row r="84" spans="12:17">
      <c r="L84" s="68">
        <v>39965</v>
      </c>
      <c r="M84" s="8">
        <f t="shared" ca="1" si="1"/>
        <v>3049</v>
      </c>
      <c r="N84" s="8">
        <f t="shared" ca="1" si="1"/>
        <v>2972</v>
      </c>
      <c r="O84" s="8"/>
      <c r="P84" s="8"/>
      <c r="Q84" s="8"/>
    </row>
    <row r="85" spans="12:17">
      <c r="L85" s="68">
        <v>39995</v>
      </c>
      <c r="M85" s="8">
        <f t="shared" ca="1" si="1"/>
        <v>4536</v>
      </c>
      <c r="N85" s="8">
        <f t="shared" ca="1" si="1"/>
        <v>4554</v>
      </c>
      <c r="O85" s="8"/>
      <c r="P85" s="8"/>
      <c r="Q85" s="8"/>
    </row>
    <row r="86" spans="12:17">
      <c r="L86" s="68">
        <v>40026</v>
      </c>
      <c r="M86" s="8">
        <f t="shared" ca="1" si="1"/>
        <v>1663</v>
      </c>
      <c r="N86" s="8">
        <f t="shared" ca="1" si="1"/>
        <v>2389</v>
      </c>
      <c r="O86" s="8"/>
      <c r="P86" s="8"/>
      <c r="Q86" s="8"/>
    </row>
    <row r="87" spans="12:17">
      <c r="L87" s="68">
        <v>40057</v>
      </c>
      <c r="M87" s="8">
        <f t="shared" ca="1" si="1"/>
        <v>4219</v>
      </c>
      <c r="N87" s="8">
        <f t="shared" ca="1" si="1"/>
        <v>1344</v>
      </c>
      <c r="O87" s="8"/>
      <c r="P87" s="8"/>
      <c r="Q87" s="8"/>
    </row>
    <row r="88" spans="12:17">
      <c r="L88" s="68">
        <v>40087</v>
      </c>
      <c r="M88" s="8">
        <f t="shared" ca="1" si="1"/>
        <v>4245</v>
      </c>
      <c r="N88" s="8">
        <f t="shared" ca="1" si="1"/>
        <v>4735</v>
      </c>
      <c r="O88" s="8"/>
      <c r="P88" s="8"/>
      <c r="Q88" s="8"/>
    </row>
  </sheetData>
  <hyperlinks>
    <hyperlink ref="A1" location="'Table of contents'!A1" display="Return to table of contents"/>
  </hyperlinks>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sheetPr codeName="Sheet5"/>
  <dimension ref="A1:N29"/>
  <sheetViews>
    <sheetView showGridLines="0" showRowColHeaders="0" workbookViewId="0">
      <selection activeCell="A31" sqref="A31"/>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sheetPr codeName="Sheet75"/>
  <dimension ref="A1:T403"/>
  <sheetViews>
    <sheetView showGridLines="0" showRowColHeaders="0" topLeftCell="A382" workbookViewId="0">
      <selection activeCell="A404" sqref="A404"/>
    </sheetView>
  </sheetViews>
  <sheetFormatPr defaultRowHeight="15"/>
  <cols>
    <col min="14" max="14" width="10.140625" bestFit="1" customWidth="1"/>
    <col min="15" max="15" width="9.7109375" bestFit="1" customWidth="1"/>
    <col min="16" max="16" width="11.7109375" customWidth="1"/>
    <col min="17" max="17" width="9.7109375" customWidth="1"/>
    <col min="18" max="18" width="16" customWidth="1"/>
    <col min="19" max="19" width="11.85546875" customWidth="1"/>
    <col min="20" max="20" width="11" customWidth="1"/>
  </cols>
  <sheetData>
    <row r="1" spans="1:20">
      <c r="A1" s="1" t="s">
        <v>38</v>
      </c>
      <c r="F1" s="99" t="s">
        <v>321</v>
      </c>
      <c r="G1" s="100"/>
      <c r="H1" s="100"/>
      <c r="I1" s="100"/>
      <c r="J1" s="100"/>
      <c r="K1" s="100"/>
      <c r="L1" s="100"/>
      <c r="M1" s="100"/>
      <c r="N1" s="101"/>
    </row>
    <row r="3" spans="1:20">
      <c r="L3" s="9" t="s">
        <v>223</v>
      </c>
      <c r="M3" s="9" t="s">
        <v>61</v>
      </c>
      <c r="N3" s="9" t="s">
        <v>450</v>
      </c>
      <c r="O3" s="9" t="s">
        <v>462</v>
      </c>
      <c r="P3" s="9" t="s">
        <v>478</v>
      </c>
      <c r="Q3" s="9" t="s">
        <v>359</v>
      </c>
      <c r="R3" s="9" t="s">
        <v>474</v>
      </c>
      <c r="S3" s="94" t="s">
        <v>475</v>
      </c>
      <c r="T3" t="s">
        <v>493</v>
      </c>
    </row>
    <row r="4" spans="1:20">
      <c r="L4" s="91">
        <v>39882</v>
      </c>
      <c r="M4" s="9" t="s">
        <v>463</v>
      </c>
      <c r="N4" s="9" t="s">
        <v>452</v>
      </c>
      <c r="O4" s="9" t="s">
        <v>65</v>
      </c>
      <c r="P4" s="95" t="s">
        <v>476</v>
      </c>
      <c r="Q4" s="9" t="s">
        <v>361</v>
      </c>
      <c r="R4">
        <v>4</v>
      </c>
      <c r="S4" s="96">
        <v>136.97</v>
      </c>
    </row>
    <row r="5" spans="1:20">
      <c r="L5" s="91">
        <v>39882</v>
      </c>
      <c r="M5" s="9" t="s">
        <v>463</v>
      </c>
      <c r="N5" s="9" t="s">
        <v>452</v>
      </c>
      <c r="O5" s="9" t="s">
        <v>65</v>
      </c>
      <c r="P5" s="9" t="s">
        <v>477</v>
      </c>
      <c r="Q5" s="9" t="s">
        <v>361</v>
      </c>
      <c r="R5">
        <v>1</v>
      </c>
      <c r="S5" s="96">
        <v>25.55</v>
      </c>
    </row>
    <row r="6" spans="1:20">
      <c r="L6" s="91">
        <v>39882</v>
      </c>
      <c r="M6" s="9" t="s">
        <v>463</v>
      </c>
      <c r="N6" s="9" t="s">
        <v>453</v>
      </c>
      <c r="O6" s="9" t="s">
        <v>65</v>
      </c>
      <c r="P6" s="95" t="s">
        <v>476</v>
      </c>
      <c r="Q6" s="9" t="s">
        <v>361</v>
      </c>
      <c r="R6">
        <v>5</v>
      </c>
      <c r="S6" s="96">
        <v>113.95</v>
      </c>
    </row>
    <row r="7" spans="1:20">
      <c r="L7" s="91">
        <v>39882</v>
      </c>
      <c r="M7" s="9" t="s">
        <v>463</v>
      </c>
      <c r="N7" s="9" t="s">
        <v>453</v>
      </c>
      <c r="O7" s="9" t="s">
        <v>465</v>
      </c>
      <c r="P7" s="9" t="s">
        <v>476</v>
      </c>
      <c r="Q7" s="9" t="s">
        <v>361</v>
      </c>
      <c r="R7">
        <v>1</v>
      </c>
      <c r="S7" s="96">
        <v>6.82</v>
      </c>
    </row>
    <row r="8" spans="1:20">
      <c r="L8" s="91">
        <v>39882</v>
      </c>
      <c r="M8" s="9" t="s">
        <v>463</v>
      </c>
      <c r="N8" s="9" t="s">
        <v>453</v>
      </c>
      <c r="O8" s="9" t="s">
        <v>65</v>
      </c>
      <c r="P8" s="95" t="s">
        <v>477</v>
      </c>
      <c r="Q8" s="9" t="s">
        <v>360</v>
      </c>
      <c r="R8">
        <v>4</v>
      </c>
      <c r="S8" s="96">
        <v>147.32</v>
      </c>
    </row>
    <row r="9" spans="1:20">
      <c r="L9" s="91">
        <v>39882</v>
      </c>
      <c r="M9" s="9" t="s">
        <v>463</v>
      </c>
      <c r="N9" s="9" t="s">
        <v>453</v>
      </c>
      <c r="O9" s="9" t="s">
        <v>465</v>
      </c>
      <c r="P9" s="9" t="s">
        <v>476</v>
      </c>
      <c r="Q9" s="9" t="s">
        <v>361</v>
      </c>
      <c r="R9">
        <v>5</v>
      </c>
      <c r="S9" s="96">
        <v>142.15</v>
      </c>
    </row>
    <row r="10" spans="1:20">
      <c r="L10" s="91">
        <v>39883</v>
      </c>
      <c r="M10" s="9" t="s">
        <v>466</v>
      </c>
      <c r="N10" s="9" t="s">
        <v>454</v>
      </c>
      <c r="O10" s="9" t="s">
        <v>65</v>
      </c>
      <c r="P10" s="9" t="s">
        <v>477</v>
      </c>
      <c r="Q10" s="9" t="s">
        <v>360</v>
      </c>
      <c r="R10">
        <v>1</v>
      </c>
      <c r="S10" s="96">
        <v>18.649999999999999</v>
      </c>
    </row>
    <row r="11" spans="1:20">
      <c r="L11" s="91">
        <v>39883</v>
      </c>
      <c r="M11" s="9" t="s">
        <v>466</v>
      </c>
      <c r="N11" s="9" t="s">
        <v>454</v>
      </c>
      <c r="O11" s="9" t="s">
        <v>467</v>
      </c>
      <c r="P11" s="9" t="s">
        <v>476</v>
      </c>
      <c r="Q11" s="9" t="s">
        <v>360</v>
      </c>
      <c r="R11">
        <v>4</v>
      </c>
      <c r="S11" s="96">
        <v>178.34</v>
      </c>
    </row>
    <row r="12" spans="1:20">
      <c r="L12" s="91">
        <v>39883</v>
      </c>
      <c r="M12" s="9" t="s">
        <v>466</v>
      </c>
      <c r="N12" s="9" t="s">
        <v>454</v>
      </c>
      <c r="O12" s="9" t="s">
        <v>65</v>
      </c>
      <c r="P12" s="9" t="s">
        <v>293</v>
      </c>
      <c r="Q12" s="9" t="s">
        <v>360</v>
      </c>
      <c r="R12">
        <v>2</v>
      </c>
      <c r="S12" s="96">
        <v>25.83</v>
      </c>
    </row>
    <row r="13" spans="1:20">
      <c r="L13" s="91">
        <v>39884</v>
      </c>
      <c r="M13" s="9" t="s">
        <v>468</v>
      </c>
      <c r="N13" s="9" t="s">
        <v>452</v>
      </c>
      <c r="O13" s="9" t="s">
        <v>469</v>
      </c>
      <c r="P13" s="9" t="s">
        <v>477</v>
      </c>
      <c r="Q13" s="9" t="s">
        <v>361</v>
      </c>
      <c r="R13">
        <v>1</v>
      </c>
      <c r="S13" s="96">
        <v>18.13</v>
      </c>
    </row>
    <row r="14" spans="1:20">
      <c r="L14" s="91">
        <v>39884</v>
      </c>
      <c r="M14" s="9" t="s">
        <v>468</v>
      </c>
      <c r="N14" s="9" t="s">
        <v>452</v>
      </c>
      <c r="O14" s="9" t="s">
        <v>465</v>
      </c>
      <c r="P14" s="95" t="s">
        <v>477</v>
      </c>
      <c r="Q14" s="9" t="s">
        <v>361</v>
      </c>
      <c r="R14">
        <v>2</v>
      </c>
      <c r="S14" s="96">
        <v>54.52</v>
      </c>
    </row>
    <row r="15" spans="1:20">
      <c r="L15" s="91">
        <v>39884</v>
      </c>
      <c r="M15" s="9" t="s">
        <v>468</v>
      </c>
      <c r="N15" s="9" t="s">
        <v>453</v>
      </c>
      <c r="O15" s="9" t="s">
        <v>467</v>
      </c>
      <c r="P15" s="9" t="s">
        <v>476</v>
      </c>
      <c r="Q15" s="9" t="s">
        <v>360</v>
      </c>
      <c r="R15">
        <v>2</v>
      </c>
      <c r="S15" s="96">
        <v>61.93</v>
      </c>
    </row>
    <row r="16" spans="1:20">
      <c r="L16" s="91">
        <v>39885</v>
      </c>
      <c r="M16" s="9" t="s">
        <v>470</v>
      </c>
      <c r="N16" s="9" t="s">
        <v>452</v>
      </c>
      <c r="O16" s="9" t="s">
        <v>465</v>
      </c>
      <c r="P16" s="95" t="s">
        <v>476</v>
      </c>
      <c r="Q16" s="9" t="s">
        <v>360</v>
      </c>
      <c r="R16">
        <v>3</v>
      </c>
      <c r="S16" s="96">
        <v>147.68</v>
      </c>
    </row>
    <row r="17" spans="3:19">
      <c r="L17" s="91">
        <v>39885</v>
      </c>
      <c r="M17" s="9" t="s">
        <v>470</v>
      </c>
      <c r="N17" s="9" t="s">
        <v>453</v>
      </c>
      <c r="O17" s="9" t="s">
        <v>465</v>
      </c>
      <c r="P17" s="9" t="s">
        <v>477</v>
      </c>
      <c r="Q17" s="9" t="s">
        <v>360</v>
      </c>
      <c r="R17">
        <v>1</v>
      </c>
      <c r="S17" s="96">
        <v>27.24</v>
      </c>
    </row>
    <row r="18" spans="3:19">
      <c r="L18" s="91">
        <v>39886</v>
      </c>
      <c r="M18" s="9" t="s">
        <v>471</v>
      </c>
      <c r="N18" s="9" t="s">
        <v>452</v>
      </c>
      <c r="O18" s="9" t="s">
        <v>65</v>
      </c>
      <c r="P18" s="9" t="s">
        <v>477</v>
      </c>
      <c r="Q18" s="9" t="s">
        <v>361</v>
      </c>
      <c r="R18">
        <v>3</v>
      </c>
      <c r="S18" s="96">
        <v>46.18</v>
      </c>
    </row>
    <row r="19" spans="3:19">
      <c r="L19" s="91">
        <v>39886</v>
      </c>
      <c r="M19" s="9" t="s">
        <v>471</v>
      </c>
      <c r="N19" s="9" t="s">
        <v>453</v>
      </c>
      <c r="O19" s="9" t="s">
        <v>65</v>
      </c>
      <c r="P19" s="9" t="s">
        <v>476</v>
      </c>
      <c r="Q19" s="9" t="s">
        <v>360</v>
      </c>
      <c r="R19">
        <v>5</v>
      </c>
      <c r="S19" s="96">
        <v>107.44</v>
      </c>
    </row>
    <row r="20" spans="3:19">
      <c r="L20" s="91">
        <v>39886</v>
      </c>
      <c r="M20" s="9" t="s">
        <v>471</v>
      </c>
      <c r="N20" s="9" t="s">
        <v>453</v>
      </c>
      <c r="O20" s="9" t="s">
        <v>467</v>
      </c>
      <c r="P20" s="95" t="s">
        <v>293</v>
      </c>
      <c r="Q20" s="9" t="s">
        <v>361</v>
      </c>
      <c r="R20">
        <v>6</v>
      </c>
      <c r="S20" s="96">
        <v>96.53</v>
      </c>
    </row>
    <row r="21" spans="3:19">
      <c r="L21" s="91">
        <v>39886</v>
      </c>
      <c r="M21" s="9" t="s">
        <v>471</v>
      </c>
      <c r="N21" s="9" t="s">
        <v>453</v>
      </c>
      <c r="O21" s="9" t="s">
        <v>65</v>
      </c>
      <c r="P21" s="95" t="s">
        <v>476</v>
      </c>
      <c r="Q21" s="9" t="s">
        <v>361</v>
      </c>
      <c r="R21">
        <v>4</v>
      </c>
      <c r="S21" s="96">
        <v>77.44</v>
      </c>
    </row>
    <row r="22" spans="3:19">
      <c r="L22" s="91">
        <v>39887</v>
      </c>
      <c r="M22" s="9" t="s">
        <v>472</v>
      </c>
      <c r="N22" s="9" t="s">
        <v>452</v>
      </c>
      <c r="O22" s="9" t="s">
        <v>467</v>
      </c>
      <c r="P22" s="9" t="s">
        <v>477</v>
      </c>
      <c r="Q22" s="9" t="s">
        <v>360</v>
      </c>
      <c r="R22">
        <v>1</v>
      </c>
      <c r="S22" s="96">
        <v>15.19</v>
      </c>
    </row>
    <row r="23" spans="3:19">
      <c r="L23" s="91">
        <v>39887</v>
      </c>
      <c r="M23" s="9" t="s">
        <v>472</v>
      </c>
      <c r="N23" s="9" t="s">
        <v>453</v>
      </c>
      <c r="O23" s="9" t="s">
        <v>467</v>
      </c>
      <c r="P23" s="9" t="s">
        <v>293</v>
      </c>
      <c r="Q23" s="9" t="s">
        <v>360</v>
      </c>
      <c r="R23">
        <v>1</v>
      </c>
      <c r="S23" s="96">
        <v>45.52</v>
      </c>
    </row>
    <row r="24" spans="3:19">
      <c r="L24" s="91">
        <v>39888</v>
      </c>
      <c r="M24" s="9" t="s">
        <v>473</v>
      </c>
      <c r="N24" s="9" t="s">
        <v>452</v>
      </c>
      <c r="O24" s="9" t="s">
        <v>65</v>
      </c>
      <c r="P24" s="9" t="s">
        <v>476</v>
      </c>
      <c r="Q24" s="9" t="s">
        <v>360</v>
      </c>
      <c r="R24">
        <v>4</v>
      </c>
      <c r="S24" s="96">
        <v>157.05000000000001</v>
      </c>
    </row>
    <row r="25" spans="3:19">
      <c r="L25" s="91">
        <v>39888</v>
      </c>
      <c r="M25" s="9" t="s">
        <v>473</v>
      </c>
      <c r="N25" s="9" t="s">
        <v>453</v>
      </c>
      <c r="O25" s="9" t="s">
        <v>65</v>
      </c>
      <c r="P25" s="9" t="s">
        <v>476</v>
      </c>
      <c r="Q25" s="9" t="s">
        <v>360</v>
      </c>
      <c r="R25">
        <v>2</v>
      </c>
      <c r="S25" s="96">
        <v>51.95</v>
      </c>
    </row>
    <row r="26" spans="3:19">
      <c r="L26" s="91">
        <v>39888</v>
      </c>
      <c r="M26" s="9" t="s">
        <v>473</v>
      </c>
      <c r="N26" s="9" t="s">
        <v>454</v>
      </c>
      <c r="O26" s="9" t="s">
        <v>65</v>
      </c>
      <c r="P26" s="95" t="s">
        <v>477</v>
      </c>
      <c r="Q26" s="9" t="s">
        <v>361</v>
      </c>
      <c r="R26">
        <v>9</v>
      </c>
      <c r="S26" s="96">
        <v>429.98</v>
      </c>
    </row>
    <row r="27" spans="3:19">
      <c r="L27" s="91">
        <v>39889</v>
      </c>
      <c r="M27" s="9" t="s">
        <v>463</v>
      </c>
      <c r="N27" s="9" t="s">
        <v>453</v>
      </c>
      <c r="O27" s="9" t="s">
        <v>467</v>
      </c>
      <c r="P27" s="9" t="s">
        <v>476</v>
      </c>
      <c r="Q27" s="9" t="s">
        <v>361</v>
      </c>
      <c r="R27">
        <v>1</v>
      </c>
      <c r="S27" s="96">
        <v>33.369999999999997</v>
      </c>
    </row>
    <row r="28" spans="3:19">
      <c r="L28" s="91">
        <v>39889</v>
      </c>
      <c r="M28" s="9" t="s">
        <v>463</v>
      </c>
      <c r="N28" s="9" t="s">
        <v>454</v>
      </c>
      <c r="O28" s="9" t="s">
        <v>65</v>
      </c>
      <c r="P28" s="9" t="s">
        <v>476</v>
      </c>
      <c r="Q28" s="9" t="s">
        <v>360</v>
      </c>
      <c r="R28">
        <v>3</v>
      </c>
      <c r="S28" s="96">
        <v>71.84</v>
      </c>
    </row>
    <row r="29" spans="3:19">
      <c r="C29" s="87"/>
      <c r="L29" s="91">
        <v>39890</v>
      </c>
      <c r="M29" s="9" t="s">
        <v>466</v>
      </c>
      <c r="N29" s="9" t="s">
        <v>452</v>
      </c>
      <c r="O29" s="9" t="s">
        <v>465</v>
      </c>
      <c r="P29" s="95" t="s">
        <v>477</v>
      </c>
      <c r="Q29" s="9" t="s">
        <v>361</v>
      </c>
      <c r="R29">
        <v>5</v>
      </c>
      <c r="S29" s="96">
        <v>139.51</v>
      </c>
    </row>
    <row r="30" spans="3:19">
      <c r="L30" s="91">
        <v>39890</v>
      </c>
      <c r="M30" s="9" t="s">
        <v>466</v>
      </c>
      <c r="N30" s="9" t="s">
        <v>453</v>
      </c>
      <c r="O30" s="9" t="s">
        <v>467</v>
      </c>
      <c r="P30" s="9" t="s">
        <v>477</v>
      </c>
      <c r="Q30" s="9" t="s">
        <v>360</v>
      </c>
      <c r="R30">
        <v>3</v>
      </c>
      <c r="S30" s="96">
        <v>78.459999999999994</v>
      </c>
    </row>
    <row r="31" spans="3:19">
      <c r="L31" s="91">
        <v>39890</v>
      </c>
      <c r="M31" s="9" t="s">
        <v>466</v>
      </c>
      <c r="N31" s="9" t="s">
        <v>454</v>
      </c>
      <c r="O31" s="9" t="s">
        <v>469</v>
      </c>
      <c r="P31" s="9" t="s">
        <v>477</v>
      </c>
      <c r="Q31" s="9" t="s">
        <v>360</v>
      </c>
      <c r="R31">
        <v>3</v>
      </c>
      <c r="S31" s="96">
        <v>125.13</v>
      </c>
    </row>
    <row r="32" spans="3:19">
      <c r="L32" s="91">
        <v>39891</v>
      </c>
      <c r="M32" s="9" t="s">
        <v>468</v>
      </c>
      <c r="N32" s="9" t="s">
        <v>453</v>
      </c>
      <c r="O32" s="9" t="s">
        <v>469</v>
      </c>
      <c r="P32" s="9" t="s">
        <v>476</v>
      </c>
      <c r="Q32" s="9" t="s">
        <v>360</v>
      </c>
      <c r="R32">
        <v>1</v>
      </c>
      <c r="S32" s="96">
        <v>14.76</v>
      </c>
    </row>
    <row r="33" spans="12:19">
      <c r="L33" s="91">
        <v>39891</v>
      </c>
      <c r="M33" s="9" t="s">
        <v>468</v>
      </c>
      <c r="N33" s="9" t="s">
        <v>453</v>
      </c>
      <c r="O33" s="9" t="s">
        <v>467</v>
      </c>
      <c r="P33" s="95" t="s">
        <v>293</v>
      </c>
      <c r="Q33" s="9" t="s">
        <v>361</v>
      </c>
      <c r="R33">
        <v>2</v>
      </c>
      <c r="S33" s="96">
        <v>83.38</v>
      </c>
    </row>
    <row r="34" spans="12:19">
      <c r="L34" s="91">
        <v>39892</v>
      </c>
      <c r="M34" s="9" t="s">
        <v>470</v>
      </c>
      <c r="N34" s="9" t="s">
        <v>452</v>
      </c>
      <c r="O34" s="9" t="s">
        <v>65</v>
      </c>
      <c r="P34" s="9" t="s">
        <v>477</v>
      </c>
      <c r="Q34" s="9" t="s">
        <v>361</v>
      </c>
      <c r="R34">
        <v>3</v>
      </c>
      <c r="S34" s="96">
        <v>104.91</v>
      </c>
    </row>
    <row r="35" spans="12:19">
      <c r="L35" s="91">
        <v>39892</v>
      </c>
      <c r="M35" s="9" t="s">
        <v>470</v>
      </c>
      <c r="N35" s="9" t="s">
        <v>453</v>
      </c>
      <c r="O35" s="9" t="s">
        <v>465</v>
      </c>
      <c r="P35" s="9" t="s">
        <v>476</v>
      </c>
      <c r="Q35" s="9" t="s">
        <v>360</v>
      </c>
      <c r="R35">
        <v>4</v>
      </c>
      <c r="S35" s="96">
        <v>101.37</v>
      </c>
    </row>
    <row r="36" spans="12:19">
      <c r="L36" s="91">
        <v>39892</v>
      </c>
      <c r="M36" s="9" t="s">
        <v>470</v>
      </c>
      <c r="N36" s="9" t="s">
        <v>453</v>
      </c>
      <c r="O36" s="9" t="s">
        <v>465</v>
      </c>
      <c r="P36" s="9" t="s">
        <v>476</v>
      </c>
      <c r="Q36" s="9" t="s">
        <v>361</v>
      </c>
      <c r="R36">
        <v>2</v>
      </c>
      <c r="S36" s="96">
        <v>53.16</v>
      </c>
    </row>
    <row r="37" spans="12:19">
      <c r="L37" s="91">
        <v>39892</v>
      </c>
      <c r="M37" s="9" t="s">
        <v>470</v>
      </c>
      <c r="N37" s="9" t="s">
        <v>454</v>
      </c>
      <c r="O37" s="9" t="s">
        <v>65</v>
      </c>
      <c r="P37" s="9" t="s">
        <v>476</v>
      </c>
      <c r="Q37" s="9" t="s">
        <v>361</v>
      </c>
      <c r="R37">
        <v>2</v>
      </c>
      <c r="S37" s="96">
        <v>40.630000000000003</v>
      </c>
    </row>
    <row r="38" spans="12:19">
      <c r="L38" s="91">
        <v>39893</v>
      </c>
      <c r="M38" s="9" t="s">
        <v>471</v>
      </c>
      <c r="N38" s="9" t="s">
        <v>452</v>
      </c>
      <c r="O38" s="9" t="s">
        <v>65</v>
      </c>
      <c r="P38" s="9" t="s">
        <v>476</v>
      </c>
      <c r="Q38" s="9" t="s">
        <v>361</v>
      </c>
      <c r="R38">
        <v>7</v>
      </c>
      <c r="S38" s="96">
        <v>286.41000000000003</v>
      </c>
    </row>
    <row r="39" spans="12:19">
      <c r="L39" s="91">
        <v>39893</v>
      </c>
      <c r="M39" s="9" t="s">
        <v>471</v>
      </c>
      <c r="N39" s="9" t="s">
        <v>453</v>
      </c>
      <c r="O39" s="9" t="s">
        <v>467</v>
      </c>
      <c r="P39" s="9" t="s">
        <v>477</v>
      </c>
      <c r="Q39" s="9" t="s">
        <v>361</v>
      </c>
      <c r="R39">
        <v>2</v>
      </c>
      <c r="S39" s="96">
        <v>59.39</v>
      </c>
    </row>
    <row r="40" spans="12:19">
      <c r="L40" s="91">
        <v>39893</v>
      </c>
      <c r="M40" s="9" t="s">
        <v>471</v>
      </c>
      <c r="N40" s="9" t="s">
        <v>454</v>
      </c>
      <c r="O40" s="9" t="s">
        <v>465</v>
      </c>
      <c r="P40" s="9" t="s">
        <v>476</v>
      </c>
      <c r="Q40" s="9" t="s">
        <v>360</v>
      </c>
      <c r="R40">
        <v>4</v>
      </c>
      <c r="S40" s="96">
        <v>185.45</v>
      </c>
    </row>
    <row r="41" spans="12:19">
      <c r="L41" s="91">
        <v>39894</v>
      </c>
      <c r="M41" s="9" t="s">
        <v>472</v>
      </c>
      <c r="N41" s="9" t="s">
        <v>452</v>
      </c>
      <c r="O41" s="9" t="s">
        <v>465</v>
      </c>
      <c r="P41" s="9" t="s">
        <v>477</v>
      </c>
      <c r="Q41" s="9" t="s">
        <v>361</v>
      </c>
      <c r="R41">
        <v>2</v>
      </c>
      <c r="S41" s="96">
        <v>35.08</v>
      </c>
    </row>
    <row r="42" spans="12:19">
      <c r="L42" s="91">
        <v>39894</v>
      </c>
      <c r="M42" s="9" t="s">
        <v>472</v>
      </c>
      <c r="N42" s="9" t="s">
        <v>452</v>
      </c>
      <c r="O42" s="9" t="s">
        <v>469</v>
      </c>
      <c r="P42" s="95" t="s">
        <v>477</v>
      </c>
      <c r="Q42" s="9" t="s">
        <v>360</v>
      </c>
      <c r="R42">
        <v>2</v>
      </c>
      <c r="S42" s="96">
        <v>91.62</v>
      </c>
    </row>
    <row r="43" spans="12:19">
      <c r="L43" s="91">
        <v>39894</v>
      </c>
      <c r="M43" s="9" t="s">
        <v>472</v>
      </c>
      <c r="N43" s="9" t="s">
        <v>452</v>
      </c>
      <c r="O43" s="9" t="s">
        <v>465</v>
      </c>
      <c r="P43" s="9" t="s">
        <v>293</v>
      </c>
      <c r="Q43" s="9" t="s">
        <v>361</v>
      </c>
      <c r="R43">
        <v>8</v>
      </c>
      <c r="S43" s="96">
        <v>155.5</v>
      </c>
    </row>
    <row r="44" spans="12:19">
      <c r="L44" s="91">
        <v>39894</v>
      </c>
      <c r="M44" s="9" t="s">
        <v>472</v>
      </c>
      <c r="N44" s="9" t="s">
        <v>454</v>
      </c>
      <c r="O44" s="9" t="s">
        <v>65</v>
      </c>
      <c r="P44" s="9" t="s">
        <v>476</v>
      </c>
      <c r="Q44" s="9" t="s">
        <v>360</v>
      </c>
      <c r="R44">
        <v>4</v>
      </c>
      <c r="S44" s="96">
        <v>20.89</v>
      </c>
    </row>
    <row r="45" spans="12:19">
      <c r="L45" s="91">
        <v>39894</v>
      </c>
      <c r="M45" s="9" t="s">
        <v>472</v>
      </c>
      <c r="N45" s="9" t="s">
        <v>454</v>
      </c>
      <c r="O45" s="9" t="s">
        <v>65</v>
      </c>
      <c r="P45" s="9" t="s">
        <v>477</v>
      </c>
      <c r="Q45" s="9" t="s">
        <v>360</v>
      </c>
      <c r="R45">
        <v>6</v>
      </c>
      <c r="S45" s="96">
        <v>186.29</v>
      </c>
    </row>
    <row r="46" spans="12:19">
      <c r="L46" s="91">
        <v>39894</v>
      </c>
      <c r="M46" s="9" t="s">
        <v>472</v>
      </c>
      <c r="N46" s="9" t="s">
        <v>454</v>
      </c>
      <c r="O46" s="9" t="s">
        <v>65</v>
      </c>
      <c r="P46" s="9" t="s">
        <v>293</v>
      </c>
      <c r="Q46" s="9" t="s">
        <v>361</v>
      </c>
      <c r="R46">
        <v>1</v>
      </c>
      <c r="S46" s="96">
        <v>42.22</v>
      </c>
    </row>
    <row r="47" spans="12:19">
      <c r="L47" s="91">
        <v>39894</v>
      </c>
      <c r="M47" s="9" t="s">
        <v>472</v>
      </c>
      <c r="N47" s="9" t="s">
        <v>454</v>
      </c>
      <c r="O47" s="9" t="s">
        <v>65</v>
      </c>
      <c r="P47" s="9" t="s">
        <v>476</v>
      </c>
      <c r="Q47" s="9" t="s">
        <v>360</v>
      </c>
      <c r="R47">
        <v>2</v>
      </c>
      <c r="S47" s="96">
        <v>42.19</v>
      </c>
    </row>
    <row r="48" spans="12:19">
      <c r="L48" s="91">
        <v>39895</v>
      </c>
      <c r="M48" s="9" t="s">
        <v>473</v>
      </c>
      <c r="N48" s="9" t="s">
        <v>453</v>
      </c>
      <c r="O48" s="9" t="s">
        <v>469</v>
      </c>
      <c r="P48" s="9" t="s">
        <v>476</v>
      </c>
      <c r="Q48" s="9" t="s">
        <v>361</v>
      </c>
      <c r="R48">
        <v>1</v>
      </c>
      <c r="S48" s="96">
        <v>47.86</v>
      </c>
    </row>
    <row r="49" spans="12:19">
      <c r="L49" s="91">
        <v>39896</v>
      </c>
      <c r="M49" s="9" t="s">
        <v>463</v>
      </c>
      <c r="N49" s="9" t="s">
        <v>452</v>
      </c>
      <c r="O49" s="9" t="s">
        <v>467</v>
      </c>
      <c r="P49" s="9" t="s">
        <v>477</v>
      </c>
      <c r="Q49" s="9" t="s">
        <v>361</v>
      </c>
      <c r="R49">
        <v>3</v>
      </c>
      <c r="S49" s="96">
        <v>139.76</v>
      </c>
    </row>
    <row r="50" spans="12:19">
      <c r="L50" s="91">
        <v>39896</v>
      </c>
      <c r="M50" s="9" t="s">
        <v>463</v>
      </c>
      <c r="N50" s="9" t="s">
        <v>452</v>
      </c>
      <c r="O50" s="9" t="s">
        <v>465</v>
      </c>
      <c r="P50" s="9" t="s">
        <v>477</v>
      </c>
      <c r="Q50" s="9" t="s">
        <v>361</v>
      </c>
      <c r="R50">
        <v>6</v>
      </c>
      <c r="S50" s="96">
        <v>186.42</v>
      </c>
    </row>
    <row r="51" spans="12:19">
      <c r="L51" s="91">
        <v>39896</v>
      </c>
      <c r="M51" s="9" t="s">
        <v>463</v>
      </c>
      <c r="N51" s="9" t="s">
        <v>453</v>
      </c>
      <c r="O51" s="9" t="s">
        <v>467</v>
      </c>
      <c r="P51" s="9" t="s">
        <v>477</v>
      </c>
      <c r="Q51" s="9" t="s">
        <v>361</v>
      </c>
      <c r="R51">
        <v>1</v>
      </c>
      <c r="S51" s="96">
        <v>54.08</v>
      </c>
    </row>
    <row r="52" spans="12:19">
      <c r="L52" s="91">
        <v>39896</v>
      </c>
      <c r="M52" s="9" t="s">
        <v>463</v>
      </c>
      <c r="N52" s="9" t="s">
        <v>453</v>
      </c>
      <c r="O52" s="9" t="s">
        <v>65</v>
      </c>
      <c r="P52" s="9" t="s">
        <v>477</v>
      </c>
      <c r="Q52" s="9" t="s">
        <v>361</v>
      </c>
      <c r="R52">
        <v>3</v>
      </c>
      <c r="S52" s="96">
        <v>84.98</v>
      </c>
    </row>
    <row r="53" spans="12:19">
      <c r="L53" s="91">
        <v>39896</v>
      </c>
      <c r="M53" s="9" t="s">
        <v>463</v>
      </c>
      <c r="N53" s="9" t="s">
        <v>453</v>
      </c>
      <c r="O53" s="9" t="s">
        <v>467</v>
      </c>
      <c r="P53" s="9" t="s">
        <v>293</v>
      </c>
      <c r="Q53" s="9" t="s">
        <v>361</v>
      </c>
      <c r="R53">
        <v>2</v>
      </c>
      <c r="S53" s="96">
        <v>27.13</v>
      </c>
    </row>
    <row r="54" spans="12:19">
      <c r="L54" s="91">
        <v>39897</v>
      </c>
      <c r="M54" s="9" t="s">
        <v>466</v>
      </c>
      <c r="N54" s="9" t="s">
        <v>452</v>
      </c>
      <c r="O54" s="9" t="s">
        <v>65</v>
      </c>
      <c r="P54" s="9" t="s">
        <v>477</v>
      </c>
      <c r="Q54" s="9" t="s">
        <v>361</v>
      </c>
      <c r="R54">
        <v>2</v>
      </c>
      <c r="S54" s="96">
        <v>54.7</v>
      </c>
    </row>
    <row r="55" spans="12:19">
      <c r="L55" s="91">
        <v>39897</v>
      </c>
      <c r="M55" s="9" t="s">
        <v>466</v>
      </c>
      <c r="N55" s="9" t="s">
        <v>453</v>
      </c>
      <c r="O55" s="9" t="s">
        <v>467</v>
      </c>
      <c r="P55" s="9" t="s">
        <v>477</v>
      </c>
      <c r="Q55" s="9" t="s">
        <v>361</v>
      </c>
      <c r="R55">
        <v>5</v>
      </c>
      <c r="S55" s="96">
        <v>229.54</v>
      </c>
    </row>
    <row r="56" spans="12:19">
      <c r="L56" s="91">
        <v>39897</v>
      </c>
      <c r="M56" s="9" t="s">
        <v>466</v>
      </c>
      <c r="N56" s="9" t="s">
        <v>454</v>
      </c>
      <c r="O56" s="9" t="s">
        <v>65</v>
      </c>
      <c r="P56" s="9" t="s">
        <v>293</v>
      </c>
      <c r="Q56" s="9" t="s">
        <v>360</v>
      </c>
      <c r="R56">
        <v>4</v>
      </c>
      <c r="S56" s="96">
        <v>124.21</v>
      </c>
    </row>
    <row r="57" spans="12:19">
      <c r="L57" s="91">
        <v>39898</v>
      </c>
      <c r="M57" s="9" t="s">
        <v>468</v>
      </c>
      <c r="N57" s="9" t="s">
        <v>452</v>
      </c>
      <c r="O57" s="9" t="s">
        <v>65</v>
      </c>
      <c r="P57" s="9" t="s">
        <v>476</v>
      </c>
      <c r="Q57" s="9" t="s">
        <v>361</v>
      </c>
      <c r="R57">
        <v>2</v>
      </c>
      <c r="S57" s="96">
        <v>26.39</v>
      </c>
    </row>
    <row r="58" spans="12:19">
      <c r="L58" s="91">
        <v>39899</v>
      </c>
      <c r="M58" s="9" t="s">
        <v>470</v>
      </c>
      <c r="N58" s="9" t="s">
        <v>452</v>
      </c>
      <c r="O58" s="9" t="s">
        <v>65</v>
      </c>
      <c r="P58" s="9" t="s">
        <v>477</v>
      </c>
      <c r="Q58" s="9" t="s">
        <v>361</v>
      </c>
      <c r="R58">
        <v>4</v>
      </c>
      <c r="S58" s="96">
        <v>106.97</v>
      </c>
    </row>
    <row r="59" spans="12:19">
      <c r="L59" s="91">
        <v>39899</v>
      </c>
      <c r="M59" s="9" t="s">
        <v>470</v>
      </c>
      <c r="N59" s="9" t="s">
        <v>453</v>
      </c>
      <c r="O59" s="9" t="s">
        <v>65</v>
      </c>
      <c r="P59" s="95" t="s">
        <v>293</v>
      </c>
      <c r="Q59" s="9" t="s">
        <v>361</v>
      </c>
      <c r="R59">
        <v>8</v>
      </c>
      <c r="S59" s="96">
        <v>377.18</v>
      </c>
    </row>
    <row r="60" spans="12:19">
      <c r="L60" s="91">
        <v>39900</v>
      </c>
      <c r="M60" s="9" t="s">
        <v>471</v>
      </c>
      <c r="N60" s="9" t="s">
        <v>452</v>
      </c>
      <c r="O60" s="9" t="s">
        <v>465</v>
      </c>
      <c r="P60" s="9" t="s">
        <v>477</v>
      </c>
      <c r="Q60" s="9" t="s">
        <v>361</v>
      </c>
      <c r="R60">
        <v>1</v>
      </c>
      <c r="S60" s="96">
        <v>24.31</v>
      </c>
    </row>
    <row r="61" spans="12:19">
      <c r="L61" s="91">
        <v>39900</v>
      </c>
      <c r="M61" s="9" t="s">
        <v>471</v>
      </c>
      <c r="N61" s="9" t="s">
        <v>453</v>
      </c>
      <c r="O61" s="9" t="s">
        <v>467</v>
      </c>
      <c r="P61" s="9" t="s">
        <v>477</v>
      </c>
      <c r="Q61" s="9" t="s">
        <v>361</v>
      </c>
      <c r="R61">
        <v>1</v>
      </c>
      <c r="S61" s="96">
        <v>34.47</v>
      </c>
    </row>
    <row r="62" spans="12:19">
      <c r="L62" s="91">
        <v>39900</v>
      </c>
      <c r="M62" s="9" t="s">
        <v>471</v>
      </c>
      <c r="N62" s="9" t="s">
        <v>453</v>
      </c>
      <c r="O62" s="9" t="s">
        <v>65</v>
      </c>
      <c r="P62" s="95" t="s">
        <v>477</v>
      </c>
      <c r="Q62" s="9" t="s">
        <v>360</v>
      </c>
      <c r="R62">
        <v>3</v>
      </c>
      <c r="S62" s="96">
        <v>106.19</v>
      </c>
    </row>
    <row r="63" spans="12:19">
      <c r="L63" s="91">
        <v>39900</v>
      </c>
      <c r="M63" s="9" t="s">
        <v>471</v>
      </c>
      <c r="N63" s="9" t="s">
        <v>454</v>
      </c>
      <c r="O63" s="9" t="s">
        <v>465</v>
      </c>
      <c r="P63" s="9" t="s">
        <v>476</v>
      </c>
      <c r="Q63" s="9" t="s">
        <v>360</v>
      </c>
      <c r="R63">
        <v>2</v>
      </c>
      <c r="S63" s="96">
        <v>55.3</v>
      </c>
    </row>
    <row r="64" spans="12:19">
      <c r="L64" s="91">
        <v>39901</v>
      </c>
      <c r="M64" s="9" t="s">
        <v>472</v>
      </c>
      <c r="N64" s="9" t="s">
        <v>452</v>
      </c>
      <c r="O64" s="9" t="s">
        <v>465</v>
      </c>
      <c r="P64" s="9" t="s">
        <v>476</v>
      </c>
      <c r="Q64" s="9" t="s">
        <v>361</v>
      </c>
      <c r="R64">
        <v>2</v>
      </c>
      <c r="S64" s="96">
        <v>82.98</v>
      </c>
    </row>
    <row r="65" spans="12:19">
      <c r="L65" s="91">
        <v>39901</v>
      </c>
      <c r="M65" s="9" t="s">
        <v>472</v>
      </c>
      <c r="N65" s="9" t="s">
        <v>452</v>
      </c>
      <c r="O65" s="9" t="s">
        <v>465</v>
      </c>
      <c r="P65" s="9" t="s">
        <v>293</v>
      </c>
      <c r="Q65" s="9" t="s">
        <v>360</v>
      </c>
      <c r="R65">
        <v>4</v>
      </c>
      <c r="S65" s="96">
        <v>101.79</v>
      </c>
    </row>
    <row r="66" spans="12:19">
      <c r="L66" s="91">
        <v>39901</v>
      </c>
      <c r="M66" s="9" t="s">
        <v>472</v>
      </c>
      <c r="N66" s="9" t="s">
        <v>452</v>
      </c>
      <c r="O66" s="9" t="s">
        <v>469</v>
      </c>
      <c r="P66" s="9" t="s">
        <v>477</v>
      </c>
      <c r="Q66" s="9" t="s">
        <v>360</v>
      </c>
      <c r="R66">
        <v>3</v>
      </c>
      <c r="S66" s="96">
        <v>99.28</v>
      </c>
    </row>
    <row r="67" spans="12:19">
      <c r="L67" s="91">
        <v>39901</v>
      </c>
      <c r="M67" s="9" t="s">
        <v>472</v>
      </c>
      <c r="N67" s="9" t="s">
        <v>452</v>
      </c>
      <c r="O67" s="9" t="s">
        <v>465</v>
      </c>
      <c r="P67" s="9" t="s">
        <v>477</v>
      </c>
      <c r="Q67" s="9" t="s">
        <v>361</v>
      </c>
      <c r="R67">
        <v>3</v>
      </c>
      <c r="S67" s="96">
        <v>100.09</v>
      </c>
    </row>
    <row r="68" spans="12:19">
      <c r="L68" s="91">
        <v>39901</v>
      </c>
      <c r="M68" s="9" t="s">
        <v>472</v>
      </c>
      <c r="N68" s="9" t="s">
        <v>453</v>
      </c>
      <c r="O68" s="9" t="s">
        <v>465</v>
      </c>
      <c r="P68" s="9" t="s">
        <v>293</v>
      </c>
      <c r="Q68" s="9" t="s">
        <v>361</v>
      </c>
      <c r="R68">
        <v>3</v>
      </c>
      <c r="S68" s="96">
        <v>88.91</v>
      </c>
    </row>
    <row r="69" spans="12:19">
      <c r="L69" s="91">
        <v>39901</v>
      </c>
      <c r="M69" s="9" t="s">
        <v>472</v>
      </c>
      <c r="N69" s="9" t="s">
        <v>453</v>
      </c>
      <c r="O69" s="9" t="s">
        <v>469</v>
      </c>
      <c r="P69" s="9" t="s">
        <v>293</v>
      </c>
      <c r="Q69" s="9" t="s">
        <v>360</v>
      </c>
      <c r="R69">
        <v>2</v>
      </c>
      <c r="S69" s="96">
        <v>62.58</v>
      </c>
    </row>
    <row r="70" spans="12:19">
      <c r="L70" s="91">
        <v>39901</v>
      </c>
      <c r="M70" s="9" t="s">
        <v>472</v>
      </c>
      <c r="N70" s="9" t="s">
        <v>453</v>
      </c>
      <c r="O70" s="9" t="s">
        <v>467</v>
      </c>
      <c r="P70" s="9" t="s">
        <v>476</v>
      </c>
      <c r="Q70" s="9" t="s">
        <v>361</v>
      </c>
      <c r="R70">
        <v>1</v>
      </c>
      <c r="S70" s="96">
        <v>28.87</v>
      </c>
    </row>
    <row r="71" spans="12:19">
      <c r="L71" s="91">
        <v>39901</v>
      </c>
      <c r="M71" s="9" t="s">
        <v>472</v>
      </c>
      <c r="N71" s="9" t="s">
        <v>453</v>
      </c>
      <c r="O71" s="9" t="s">
        <v>469</v>
      </c>
      <c r="P71" s="95" t="s">
        <v>476</v>
      </c>
      <c r="Q71" s="9" t="s">
        <v>360</v>
      </c>
      <c r="R71">
        <v>4</v>
      </c>
      <c r="S71" s="96">
        <v>141.29</v>
      </c>
    </row>
    <row r="72" spans="12:19">
      <c r="L72" s="91">
        <v>39901</v>
      </c>
      <c r="M72" s="9" t="s">
        <v>472</v>
      </c>
      <c r="N72" s="9" t="s">
        <v>454</v>
      </c>
      <c r="O72" s="9" t="s">
        <v>465</v>
      </c>
      <c r="P72" s="9" t="s">
        <v>293</v>
      </c>
      <c r="Q72" s="9" t="s">
        <v>360</v>
      </c>
      <c r="R72">
        <v>4</v>
      </c>
      <c r="S72" s="96">
        <v>66.540000000000006</v>
      </c>
    </row>
    <row r="73" spans="12:19">
      <c r="L73" s="91">
        <v>39901</v>
      </c>
      <c r="M73" s="9" t="s">
        <v>472</v>
      </c>
      <c r="N73" s="9" t="s">
        <v>454</v>
      </c>
      <c r="O73" s="9" t="s">
        <v>467</v>
      </c>
      <c r="P73" s="9" t="s">
        <v>476</v>
      </c>
      <c r="Q73" s="9" t="s">
        <v>361</v>
      </c>
      <c r="R73">
        <v>2</v>
      </c>
      <c r="S73" s="96">
        <v>69.03</v>
      </c>
    </row>
    <row r="74" spans="12:19">
      <c r="L74" s="91">
        <v>39902</v>
      </c>
      <c r="M74" s="9" t="s">
        <v>463</v>
      </c>
      <c r="N74" s="9" t="s">
        <v>453</v>
      </c>
      <c r="O74" s="9" t="s">
        <v>467</v>
      </c>
      <c r="P74" s="95" t="s">
        <v>477</v>
      </c>
      <c r="Q74" s="9" t="s">
        <v>361</v>
      </c>
      <c r="R74">
        <v>2</v>
      </c>
      <c r="S74" s="96">
        <v>65.510000000000005</v>
      </c>
    </row>
    <row r="75" spans="12:19">
      <c r="L75" s="91">
        <v>39902</v>
      </c>
      <c r="M75" s="9" t="s">
        <v>463</v>
      </c>
      <c r="N75" s="9" t="s">
        <v>454</v>
      </c>
      <c r="O75" s="9" t="s">
        <v>65</v>
      </c>
      <c r="P75" s="9" t="s">
        <v>476</v>
      </c>
      <c r="Q75" s="9" t="s">
        <v>361</v>
      </c>
      <c r="R75">
        <v>2</v>
      </c>
      <c r="S75" s="96">
        <v>35.590000000000003</v>
      </c>
    </row>
    <row r="76" spans="12:19">
      <c r="L76" s="91">
        <v>39903</v>
      </c>
      <c r="M76" s="9" t="s">
        <v>468</v>
      </c>
      <c r="N76" s="9" t="s">
        <v>453</v>
      </c>
      <c r="O76" s="9" t="s">
        <v>467</v>
      </c>
      <c r="P76" s="9" t="s">
        <v>476</v>
      </c>
      <c r="Q76" s="9" t="s">
        <v>361</v>
      </c>
      <c r="R76">
        <v>7</v>
      </c>
      <c r="S76" s="96">
        <v>320.18</v>
      </c>
    </row>
    <row r="77" spans="12:19">
      <c r="L77" s="91">
        <v>39903</v>
      </c>
      <c r="M77" s="9" t="s">
        <v>468</v>
      </c>
      <c r="N77" s="9" t="s">
        <v>453</v>
      </c>
      <c r="O77" s="9" t="s">
        <v>469</v>
      </c>
      <c r="P77" s="95" t="s">
        <v>477</v>
      </c>
      <c r="Q77" s="9" t="s">
        <v>360</v>
      </c>
      <c r="R77">
        <v>5</v>
      </c>
      <c r="S77" s="96">
        <v>128.57</v>
      </c>
    </row>
    <row r="78" spans="12:19">
      <c r="L78" s="91">
        <v>39903</v>
      </c>
      <c r="M78" s="9" t="s">
        <v>468</v>
      </c>
      <c r="N78" s="9" t="s">
        <v>454</v>
      </c>
      <c r="O78" s="9" t="s">
        <v>65</v>
      </c>
      <c r="P78" s="9" t="s">
        <v>477</v>
      </c>
      <c r="Q78" s="9" t="s">
        <v>360</v>
      </c>
      <c r="R78">
        <v>6</v>
      </c>
      <c r="S78" s="96">
        <v>248.42</v>
      </c>
    </row>
    <row r="79" spans="12:19">
      <c r="L79" s="91">
        <v>39903</v>
      </c>
      <c r="M79" s="9" t="s">
        <v>468</v>
      </c>
      <c r="N79" s="9" t="s">
        <v>454</v>
      </c>
      <c r="O79" s="9" t="s">
        <v>465</v>
      </c>
      <c r="P79" s="9" t="s">
        <v>293</v>
      </c>
      <c r="Q79" s="9" t="s">
        <v>360</v>
      </c>
      <c r="R79">
        <v>2</v>
      </c>
      <c r="S79" s="96">
        <v>50.04</v>
      </c>
    </row>
    <row r="80" spans="12:19">
      <c r="L80" s="91">
        <v>39904</v>
      </c>
      <c r="M80" s="9" t="s">
        <v>470</v>
      </c>
      <c r="N80" s="9" t="s">
        <v>452</v>
      </c>
      <c r="O80" s="9" t="s">
        <v>465</v>
      </c>
      <c r="P80" s="9" t="s">
        <v>293</v>
      </c>
      <c r="Q80" s="9" t="s">
        <v>360</v>
      </c>
      <c r="R80">
        <v>4</v>
      </c>
      <c r="S80" s="96">
        <v>145.47999999999999</v>
      </c>
    </row>
    <row r="81" spans="12:20">
      <c r="L81" s="91">
        <v>39904</v>
      </c>
      <c r="M81" s="9" t="s">
        <v>470</v>
      </c>
      <c r="N81" s="9" t="s">
        <v>453</v>
      </c>
      <c r="O81" s="9" t="s">
        <v>65</v>
      </c>
      <c r="P81" s="95" t="s">
        <v>477</v>
      </c>
      <c r="Q81" s="9" t="s">
        <v>361</v>
      </c>
      <c r="R81">
        <v>9</v>
      </c>
      <c r="S81" s="96">
        <v>403.6</v>
      </c>
    </row>
    <row r="82" spans="12:20">
      <c r="L82" s="91">
        <v>39904</v>
      </c>
      <c r="M82" s="9" t="s">
        <v>470</v>
      </c>
      <c r="N82" s="9" t="s">
        <v>453</v>
      </c>
      <c r="O82" s="9" t="s">
        <v>465</v>
      </c>
      <c r="P82" s="9" t="s">
        <v>293</v>
      </c>
      <c r="Q82" s="9" t="s">
        <v>361</v>
      </c>
      <c r="R82">
        <v>6</v>
      </c>
      <c r="S82" s="96">
        <v>284.14</v>
      </c>
    </row>
    <row r="83" spans="12:20">
      <c r="L83" s="91">
        <v>39904</v>
      </c>
      <c r="M83" s="9" t="s">
        <v>470</v>
      </c>
      <c r="N83" s="9" t="s">
        <v>453</v>
      </c>
      <c r="O83" s="9" t="s">
        <v>65</v>
      </c>
      <c r="P83" s="9" t="s">
        <v>477</v>
      </c>
      <c r="Q83" s="9" t="s">
        <v>361</v>
      </c>
      <c r="R83">
        <v>1</v>
      </c>
      <c r="S83" s="96">
        <v>81.14</v>
      </c>
    </row>
    <row r="84" spans="12:20">
      <c r="L84" s="91">
        <v>39905</v>
      </c>
      <c r="M84" s="9" t="s">
        <v>471</v>
      </c>
      <c r="N84" s="9" t="s">
        <v>452</v>
      </c>
      <c r="O84" s="9" t="s">
        <v>469</v>
      </c>
      <c r="P84" s="9" t="s">
        <v>477</v>
      </c>
      <c r="Q84" s="9" t="s">
        <v>361</v>
      </c>
      <c r="R84">
        <v>3</v>
      </c>
      <c r="S84" s="96">
        <v>82.36</v>
      </c>
    </row>
    <row r="85" spans="12:20">
      <c r="L85" s="91">
        <v>39905</v>
      </c>
      <c r="M85" s="9" t="s">
        <v>471</v>
      </c>
      <c r="N85" s="9" t="s">
        <v>453</v>
      </c>
      <c r="O85" s="9" t="s">
        <v>469</v>
      </c>
      <c r="P85" s="95" t="s">
        <v>477</v>
      </c>
      <c r="Q85" s="9" t="s">
        <v>361</v>
      </c>
      <c r="R85">
        <v>2</v>
      </c>
      <c r="S85" s="96">
        <v>32.65</v>
      </c>
    </row>
    <row r="86" spans="12:20">
      <c r="L86" s="91">
        <v>39905</v>
      </c>
      <c r="M86" s="9" t="s">
        <v>471</v>
      </c>
      <c r="N86" s="9" t="s">
        <v>453</v>
      </c>
      <c r="O86" s="9" t="s">
        <v>465</v>
      </c>
      <c r="P86" s="9" t="s">
        <v>476</v>
      </c>
      <c r="Q86" s="9" t="s">
        <v>361</v>
      </c>
      <c r="R86">
        <v>6</v>
      </c>
      <c r="S86" s="96">
        <v>200.7</v>
      </c>
    </row>
    <row r="87" spans="12:20">
      <c r="L87" s="91">
        <v>39905</v>
      </c>
      <c r="M87" s="9" t="s">
        <v>471</v>
      </c>
      <c r="N87" s="9" t="s">
        <v>453</v>
      </c>
      <c r="O87" s="9" t="s">
        <v>465</v>
      </c>
      <c r="P87" s="9" t="s">
        <v>477</v>
      </c>
      <c r="Q87" s="9" t="s">
        <v>361</v>
      </c>
      <c r="R87">
        <v>3</v>
      </c>
      <c r="S87" s="96">
        <v>99.13</v>
      </c>
    </row>
    <row r="88" spans="12:20">
      <c r="L88" s="91">
        <v>39906</v>
      </c>
      <c r="M88" s="9" t="s">
        <v>472</v>
      </c>
      <c r="N88" s="9" t="s">
        <v>452</v>
      </c>
      <c r="O88" s="9" t="s">
        <v>467</v>
      </c>
      <c r="P88" s="9" t="s">
        <v>476</v>
      </c>
      <c r="Q88" s="9" t="s">
        <v>361</v>
      </c>
      <c r="R88">
        <v>4</v>
      </c>
      <c r="S88" s="96">
        <v>85.88</v>
      </c>
    </row>
    <row r="89" spans="12:20">
      <c r="L89" s="91">
        <v>39906</v>
      </c>
      <c r="M89" s="9" t="s">
        <v>472</v>
      </c>
      <c r="N89" s="9" t="s">
        <v>453</v>
      </c>
      <c r="O89" s="9" t="s">
        <v>467</v>
      </c>
      <c r="P89" s="95" t="s">
        <v>477</v>
      </c>
      <c r="Q89" s="9" t="s">
        <v>360</v>
      </c>
      <c r="R89">
        <v>3</v>
      </c>
      <c r="S89" s="96">
        <v>183.52</v>
      </c>
    </row>
    <row r="90" spans="12:20">
      <c r="L90" s="91">
        <v>39906</v>
      </c>
      <c r="M90" s="9" t="s">
        <v>472</v>
      </c>
      <c r="N90" s="9" t="s">
        <v>453</v>
      </c>
      <c r="O90" s="9" t="s">
        <v>65</v>
      </c>
      <c r="P90" s="9" t="s">
        <v>476</v>
      </c>
      <c r="Q90" s="9" t="s">
        <v>361</v>
      </c>
      <c r="R90">
        <v>2</v>
      </c>
      <c r="S90" s="96">
        <v>53.87</v>
      </c>
    </row>
    <row r="91" spans="12:20">
      <c r="L91" s="91">
        <v>39906</v>
      </c>
      <c r="M91" s="9" t="s">
        <v>472</v>
      </c>
      <c r="N91" s="9" t="s">
        <v>454</v>
      </c>
      <c r="O91" s="9" t="s">
        <v>465</v>
      </c>
      <c r="P91" s="9" t="s">
        <v>477</v>
      </c>
      <c r="Q91" s="9" t="s">
        <v>360</v>
      </c>
      <c r="R91">
        <v>3</v>
      </c>
      <c r="S91" s="96">
        <v>44.08</v>
      </c>
    </row>
    <row r="92" spans="12:20">
      <c r="L92" s="91">
        <v>39907</v>
      </c>
      <c r="M92" s="9" t="s">
        <v>473</v>
      </c>
      <c r="N92" s="9" t="s">
        <v>452</v>
      </c>
      <c r="O92" s="9" t="s">
        <v>469</v>
      </c>
      <c r="P92" s="9" t="s">
        <v>476</v>
      </c>
      <c r="Q92" s="9" t="s">
        <v>361</v>
      </c>
      <c r="R92">
        <v>1</v>
      </c>
      <c r="S92" s="96">
        <v>82.34</v>
      </c>
    </row>
    <row r="93" spans="12:20">
      <c r="L93" s="91">
        <v>39907</v>
      </c>
      <c r="M93" s="9" t="s">
        <v>473</v>
      </c>
      <c r="N93" s="9" t="s">
        <v>453</v>
      </c>
      <c r="O93" s="9" t="s">
        <v>467</v>
      </c>
      <c r="P93" s="9" t="s">
        <v>293</v>
      </c>
      <c r="Q93" s="9" t="s">
        <v>360</v>
      </c>
      <c r="R93">
        <v>3</v>
      </c>
      <c r="S93" s="96">
        <v>151.29</v>
      </c>
    </row>
    <row r="94" spans="12:20">
      <c r="L94" s="91">
        <v>39908</v>
      </c>
      <c r="M94" s="9" t="s">
        <v>463</v>
      </c>
      <c r="N94" s="9" t="s">
        <v>452</v>
      </c>
      <c r="O94" s="9" t="s">
        <v>465</v>
      </c>
      <c r="P94" s="9" t="s">
        <v>476</v>
      </c>
      <c r="Q94" s="9" t="s">
        <v>360</v>
      </c>
      <c r="R94" s="9" t="s">
        <v>458</v>
      </c>
      <c r="S94">
        <v>5</v>
      </c>
      <c r="T94" s="96">
        <v>87.02</v>
      </c>
    </row>
    <row r="95" spans="12:20">
      <c r="L95" s="91">
        <v>39908</v>
      </c>
      <c r="M95" s="9" t="s">
        <v>463</v>
      </c>
      <c r="N95" s="9" t="s">
        <v>453</v>
      </c>
      <c r="O95" s="9" t="s">
        <v>469</v>
      </c>
      <c r="P95" s="9" t="s">
        <v>476</v>
      </c>
      <c r="Q95" s="9" t="s">
        <v>360</v>
      </c>
      <c r="R95" s="9" t="s">
        <v>458</v>
      </c>
      <c r="S95">
        <v>2</v>
      </c>
      <c r="T95" s="96">
        <v>54.96</v>
      </c>
    </row>
    <row r="96" spans="12:20">
      <c r="L96" s="91">
        <v>39908</v>
      </c>
      <c r="M96" s="9" t="s">
        <v>463</v>
      </c>
      <c r="N96" s="9" t="s">
        <v>453</v>
      </c>
      <c r="O96" s="9" t="s">
        <v>469</v>
      </c>
      <c r="P96" s="9" t="s">
        <v>477</v>
      </c>
      <c r="Q96" s="9" t="s">
        <v>361</v>
      </c>
      <c r="R96" s="9" t="s">
        <v>458</v>
      </c>
      <c r="S96">
        <v>1</v>
      </c>
      <c r="T96" s="96">
        <v>65.11</v>
      </c>
    </row>
    <row r="97" spans="12:20">
      <c r="L97" s="91">
        <v>39908</v>
      </c>
      <c r="M97" s="9" t="s">
        <v>463</v>
      </c>
      <c r="N97" s="9" t="s">
        <v>453</v>
      </c>
      <c r="O97" s="9" t="s">
        <v>465</v>
      </c>
      <c r="P97" s="9" t="s">
        <v>477</v>
      </c>
      <c r="Q97" s="9" t="s">
        <v>361</v>
      </c>
      <c r="R97" s="9" t="s">
        <v>458</v>
      </c>
      <c r="S97">
        <v>3</v>
      </c>
      <c r="T97" s="96">
        <v>76.69</v>
      </c>
    </row>
    <row r="98" spans="12:20">
      <c r="L98" s="91">
        <v>39908</v>
      </c>
      <c r="M98" s="9" t="s">
        <v>463</v>
      </c>
      <c r="N98" s="9" t="s">
        <v>454</v>
      </c>
      <c r="O98" s="9" t="s">
        <v>465</v>
      </c>
      <c r="P98" s="9" t="s">
        <v>476</v>
      </c>
      <c r="Q98" s="9" t="s">
        <v>361</v>
      </c>
      <c r="R98" s="9" t="s">
        <v>458</v>
      </c>
      <c r="S98">
        <v>2</v>
      </c>
      <c r="T98" s="96">
        <v>48.38</v>
      </c>
    </row>
    <row r="99" spans="12:20">
      <c r="L99" s="91">
        <v>39909</v>
      </c>
      <c r="M99" s="9" t="s">
        <v>466</v>
      </c>
      <c r="N99" s="9" t="s">
        <v>452</v>
      </c>
      <c r="O99" s="9" t="s">
        <v>465</v>
      </c>
      <c r="P99" s="9" t="s">
        <v>293</v>
      </c>
      <c r="Q99" s="9" t="s">
        <v>361</v>
      </c>
      <c r="R99" s="9" t="s">
        <v>458</v>
      </c>
      <c r="S99">
        <v>5</v>
      </c>
      <c r="T99" s="96">
        <v>76.64</v>
      </c>
    </row>
    <row r="100" spans="12:20">
      <c r="L100" s="91">
        <v>39909</v>
      </c>
      <c r="M100" s="9" t="s">
        <v>466</v>
      </c>
      <c r="N100" s="9" t="s">
        <v>453</v>
      </c>
      <c r="O100" s="9" t="s">
        <v>465</v>
      </c>
      <c r="P100" s="9" t="s">
        <v>476</v>
      </c>
      <c r="Q100" s="9" t="s">
        <v>361</v>
      </c>
      <c r="R100" s="9" t="s">
        <v>458</v>
      </c>
      <c r="S100">
        <v>2</v>
      </c>
      <c r="T100" s="96">
        <v>54.08</v>
      </c>
    </row>
    <row r="101" spans="12:20">
      <c r="L101" s="91">
        <v>39909</v>
      </c>
      <c r="M101" s="9" t="s">
        <v>466</v>
      </c>
      <c r="N101" s="9" t="s">
        <v>453</v>
      </c>
      <c r="O101" s="9" t="s">
        <v>467</v>
      </c>
      <c r="P101" s="9" t="s">
        <v>477</v>
      </c>
      <c r="Q101" s="9" t="s">
        <v>361</v>
      </c>
      <c r="R101" s="9" t="s">
        <v>464</v>
      </c>
      <c r="S101">
        <v>3</v>
      </c>
      <c r="T101" s="96">
        <v>130</v>
      </c>
    </row>
    <row r="102" spans="12:20">
      <c r="L102" s="91">
        <v>39909</v>
      </c>
      <c r="M102" s="9" t="s">
        <v>466</v>
      </c>
      <c r="N102" s="9" t="s">
        <v>454</v>
      </c>
      <c r="O102" s="9" t="s">
        <v>469</v>
      </c>
      <c r="P102" s="95" t="s">
        <v>477</v>
      </c>
      <c r="Q102" s="9" t="s">
        <v>361</v>
      </c>
      <c r="R102" s="9" t="s">
        <v>457</v>
      </c>
      <c r="S102">
        <v>4</v>
      </c>
      <c r="T102" s="96">
        <v>218.29</v>
      </c>
    </row>
    <row r="103" spans="12:20">
      <c r="L103" s="91">
        <v>39910</v>
      </c>
      <c r="M103" s="9" t="s">
        <v>468</v>
      </c>
      <c r="N103" s="9" t="s">
        <v>454</v>
      </c>
      <c r="O103" s="9" t="s">
        <v>65</v>
      </c>
      <c r="P103" s="9" t="s">
        <v>476</v>
      </c>
      <c r="Q103" s="9" t="s">
        <v>360</v>
      </c>
      <c r="R103" s="9" t="s">
        <v>458</v>
      </c>
      <c r="S103">
        <v>1</v>
      </c>
      <c r="T103" s="96">
        <v>38.1</v>
      </c>
    </row>
    <row r="104" spans="12:20">
      <c r="L104" s="91">
        <v>39911</v>
      </c>
      <c r="M104" s="9" t="s">
        <v>470</v>
      </c>
      <c r="N104" s="9" t="s">
        <v>452</v>
      </c>
      <c r="O104" s="9" t="s">
        <v>465</v>
      </c>
      <c r="P104" s="9" t="s">
        <v>476</v>
      </c>
      <c r="Q104" s="9" t="s">
        <v>360</v>
      </c>
      <c r="R104" s="9" t="s">
        <v>458</v>
      </c>
      <c r="S104">
        <v>4</v>
      </c>
      <c r="T104" s="96">
        <v>100.02</v>
      </c>
    </row>
    <row r="105" spans="12:20">
      <c r="L105" s="91">
        <v>39911</v>
      </c>
      <c r="M105" s="9" t="s">
        <v>470</v>
      </c>
      <c r="N105" s="9" t="s">
        <v>452</v>
      </c>
      <c r="O105" s="9" t="s">
        <v>65</v>
      </c>
      <c r="P105" s="95" t="s">
        <v>293</v>
      </c>
      <c r="Q105" s="9" t="s">
        <v>361</v>
      </c>
      <c r="R105" s="9" t="s">
        <v>457</v>
      </c>
      <c r="S105">
        <v>4</v>
      </c>
      <c r="T105" s="96">
        <v>248.73</v>
      </c>
    </row>
    <row r="106" spans="12:20">
      <c r="L106" s="91">
        <v>39911</v>
      </c>
      <c r="M106" s="9" t="s">
        <v>470</v>
      </c>
      <c r="N106" s="9" t="s">
        <v>452</v>
      </c>
      <c r="O106" s="9" t="s">
        <v>65</v>
      </c>
      <c r="P106" s="9" t="s">
        <v>477</v>
      </c>
      <c r="Q106" s="9" t="s">
        <v>361</v>
      </c>
      <c r="R106" s="9" t="s">
        <v>458</v>
      </c>
      <c r="S106">
        <v>2</v>
      </c>
      <c r="T106" s="96">
        <v>25.8</v>
      </c>
    </row>
    <row r="107" spans="12:20">
      <c r="L107" s="91">
        <v>39911</v>
      </c>
      <c r="M107" s="9" t="s">
        <v>470</v>
      </c>
      <c r="N107" s="9" t="s">
        <v>454</v>
      </c>
      <c r="O107" s="9" t="s">
        <v>469</v>
      </c>
      <c r="P107" s="9" t="s">
        <v>293</v>
      </c>
      <c r="Q107" s="9" t="s">
        <v>360</v>
      </c>
      <c r="R107" s="9" t="s">
        <v>458</v>
      </c>
      <c r="S107">
        <v>1</v>
      </c>
      <c r="T107" s="96">
        <v>52.83</v>
      </c>
    </row>
    <row r="108" spans="12:20">
      <c r="L108" s="91">
        <v>39912</v>
      </c>
      <c r="M108" s="9" t="s">
        <v>471</v>
      </c>
      <c r="N108" s="9" t="s">
        <v>452</v>
      </c>
      <c r="O108" s="9" t="s">
        <v>65</v>
      </c>
      <c r="P108" s="9" t="s">
        <v>476</v>
      </c>
      <c r="Q108" s="9" t="s">
        <v>360</v>
      </c>
      <c r="R108" s="9" t="s">
        <v>464</v>
      </c>
      <c r="S108">
        <v>3</v>
      </c>
      <c r="T108" s="96">
        <v>131.88999999999999</v>
      </c>
    </row>
    <row r="109" spans="12:20">
      <c r="L109" s="91">
        <v>39912</v>
      </c>
      <c r="M109" s="9" t="s">
        <v>471</v>
      </c>
      <c r="N109" s="9" t="s">
        <v>452</v>
      </c>
      <c r="O109" s="9" t="s">
        <v>465</v>
      </c>
      <c r="P109" s="9" t="s">
        <v>477</v>
      </c>
      <c r="Q109" s="9" t="s">
        <v>360</v>
      </c>
      <c r="R109" s="9" t="s">
        <v>458</v>
      </c>
      <c r="S109">
        <v>3</v>
      </c>
      <c r="T109" s="96">
        <v>82.69</v>
      </c>
    </row>
    <row r="110" spans="12:20">
      <c r="L110" s="91">
        <v>39912</v>
      </c>
      <c r="M110" s="9" t="s">
        <v>471</v>
      </c>
      <c r="N110" s="9" t="s">
        <v>452</v>
      </c>
      <c r="O110" s="9" t="s">
        <v>65</v>
      </c>
      <c r="P110" s="9" t="s">
        <v>477</v>
      </c>
      <c r="Q110" s="9" t="s">
        <v>360</v>
      </c>
      <c r="R110" s="9" t="s">
        <v>458</v>
      </c>
      <c r="S110">
        <v>1</v>
      </c>
      <c r="T110" s="96">
        <v>70.03</v>
      </c>
    </row>
    <row r="111" spans="12:20">
      <c r="L111" s="91">
        <v>39912</v>
      </c>
      <c r="M111" s="9" t="s">
        <v>471</v>
      </c>
      <c r="N111" s="9" t="s">
        <v>452</v>
      </c>
      <c r="O111" s="9" t="s">
        <v>465</v>
      </c>
      <c r="P111" s="95" t="s">
        <v>477</v>
      </c>
      <c r="Q111" s="9" t="s">
        <v>361</v>
      </c>
      <c r="R111" s="9" t="s">
        <v>457</v>
      </c>
      <c r="S111">
        <v>1</v>
      </c>
      <c r="T111" s="96">
        <v>102.86</v>
      </c>
    </row>
    <row r="112" spans="12:20">
      <c r="L112" s="91">
        <v>39912</v>
      </c>
      <c r="M112" s="9" t="s">
        <v>471</v>
      </c>
      <c r="N112" s="9" t="s">
        <v>452</v>
      </c>
      <c r="O112" s="9" t="s">
        <v>65</v>
      </c>
      <c r="P112" s="9" t="s">
        <v>293</v>
      </c>
      <c r="Q112" s="9" t="s">
        <v>360</v>
      </c>
      <c r="R112" s="9" t="s">
        <v>457</v>
      </c>
      <c r="S112">
        <v>4</v>
      </c>
      <c r="T112" s="96">
        <v>174.13</v>
      </c>
    </row>
    <row r="113" spans="12:20">
      <c r="L113" s="91">
        <v>39913</v>
      </c>
      <c r="M113" s="9" t="s">
        <v>472</v>
      </c>
      <c r="N113" s="9" t="s">
        <v>452</v>
      </c>
      <c r="O113" s="9" t="s">
        <v>467</v>
      </c>
      <c r="P113" s="9" t="s">
        <v>477</v>
      </c>
      <c r="Q113" s="9" t="s">
        <v>361</v>
      </c>
      <c r="R113" s="9" t="s">
        <v>458</v>
      </c>
      <c r="S113">
        <v>2</v>
      </c>
      <c r="T113" s="96">
        <v>49.8</v>
      </c>
    </row>
    <row r="114" spans="12:20">
      <c r="L114" s="91">
        <v>39913</v>
      </c>
      <c r="M114" s="9" t="s">
        <v>472</v>
      </c>
      <c r="N114" s="9" t="s">
        <v>452</v>
      </c>
      <c r="O114" s="9" t="s">
        <v>469</v>
      </c>
      <c r="P114" s="95" t="s">
        <v>293</v>
      </c>
      <c r="Q114" s="9" t="s">
        <v>361</v>
      </c>
      <c r="R114" s="9" t="s">
        <v>458</v>
      </c>
      <c r="S114">
        <v>2</v>
      </c>
      <c r="T114" s="96">
        <v>29.97</v>
      </c>
    </row>
    <row r="115" spans="12:20">
      <c r="L115" s="91">
        <v>39913</v>
      </c>
      <c r="M115" s="9" t="s">
        <v>472</v>
      </c>
      <c r="N115" s="9" t="s">
        <v>453</v>
      </c>
      <c r="O115" s="9" t="s">
        <v>469</v>
      </c>
      <c r="P115" s="9" t="s">
        <v>477</v>
      </c>
      <c r="Q115" s="9" t="s">
        <v>360</v>
      </c>
      <c r="R115" s="9" t="s">
        <v>464</v>
      </c>
      <c r="S115">
        <v>2</v>
      </c>
      <c r="T115" s="96">
        <v>82.53</v>
      </c>
    </row>
    <row r="116" spans="12:20">
      <c r="L116" s="91">
        <v>39913</v>
      </c>
      <c r="M116" s="9" t="s">
        <v>472</v>
      </c>
      <c r="N116" s="9" t="s">
        <v>453</v>
      </c>
      <c r="O116" s="9" t="s">
        <v>467</v>
      </c>
      <c r="P116" s="95" t="s">
        <v>477</v>
      </c>
      <c r="Q116" s="9" t="s">
        <v>361</v>
      </c>
      <c r="R116" s="9" t="s">
        <v>457</v>
      </c>
      <c r="S116">
        <v>4</v>
      </c>
      <c r="T116" s="96">
        <v>142.76</v>
      </c>
    </row>
    <row r="117" spans="12:20">
      <c r="L117" s="91">
        <v>39913</v>
      </c>
      <c r="M117" s="9" t="s">
        <v>472</v>
      </c>
      <c r="N117" s="9" t="s">
        <v>454</v>
      </c>
      <c r="O117" s="9" t="s">
        <v>465</v>
      </c>
      <c r="P117" s="9" t="s">
        <v>293</v>
      </c>
      <c r="Q117" s="9" t="s">
        <v>360</v>
      </c>
      <c r="R117" s="9" t="s">
        <v>458</v>
      </c>
      <c r="S117">
        <v>2</v>
      </c>
      <c r="T117" s="96">
        <v>72.58</v>
      </c>
    </row>
    <row r="118" spans="12:20">
      <c r="L118" s="91">
        <v>39913</v>
      </c>
      <c r="M118" s="9" t="s">
        <v>472</v>
      </c>
      <c r="N118" s="9" t="s">
        <v>454</v>
      </c>
      <c r="O118" s="9" t="s">
        <v>469</v>
      </c>
      <c r="P118" s="9" t="s">
        <v>476</v>
      </c>
      <c r="Q118" s="9" t="s">
        <v>360</v>
      </c>
      <c r="R118" s="9" t="s">
        <v>458</v>
      </c>
      <c r="S118">
        <v>2</v>
      </c>
      <c r="T118" s="96">
        <v>55.39</v>
      </c>
    </row>
    <row r="119" spans="12:20">
      <c r="L119" s="91">
        <v>39914</v>
      </c>
      <c r="M119" s="9" t="s">
        <v>473</v>
      </c>
      <c r="N119" s="9" t="s">
        <v>453</v>
      </c>
      <c r="O119" s="9" t="s">
        <v>65</v>
      </c>
      <c r="P119" s="9" t="s">
        <v>476</v>
      </c>
      <c r="Q119" s="9" t="s">
        <v>361</v>
      </c>
      <c r="R119" s="9" t="s">
        <v>457</v>
      </c>
      <c r="S119">
        <v>4</v>
      </c>
      <c r="T119" s="96">
        <v>206.39</v>
      </c>
    </row>
    <row r="120" spans="12:20">
      <c r="L120" s="91">
        <v>39915</v>
      </c>
      <c r="M120" s="9" t="s">
        <v>466</v>
      </c>
      <c r="N120" s="9" t="s">
        <v>452</v>
      </c>
      <c r="O120" s="9" t="s">
        <v>469</v>
      </c>
      <c r="P120" s="9" t="s">
        <v>477</v>
      </c>
      <c r="Q120" s="9" t="s">
        <v>361</v>
      </c>
      <c r="R120" s="9" t="s">
        <v>457</v>
      </c>
      <c r="S120">
        <v>4</v>
      </c>
      <c r="T120" s="96">
        <v>245.67</v>
      </c>
    </row>
    <row r="121" spans="12:20">
      <c r="L121" s="91">
        <v>39915</v>
      </c>
      <c r="M121" s="9" t="s">
        <v>466</v>
      </c>
      <c r="N121" s="9" t="s">
        <v>452</v>
      </c>
      <c r="O121" s="9" t="s">
        <v>465</v>
      </c>
      <c r="P121" s="9" t="s">
        <v>477</v>
      </c>
      <c r="Q121" s="9" t="s">
        <v>361</v>
      </c>
      <c r="R121" s="9" t="s">
        <v>457</v>
      </c>
      <c r="S121">
        <v>5</v>
      </c>
      <c r="T121" s="96">
        <v>265.69</v>
      </c>
    </row>
    <row r="122" spans="12:20">
      <c r="L122" s="91">
        <v>39915</v>
      </c>
      <c r="M122" s="9" t="s">
        <v>466</v>
      </c>
      <c r="N122" s="9" t="s">
        <v>453</v>
      </c>
      <c r="O122" s="9" t="s">
        <v>467</v>
      </c>
      <c r="P122" s="9" t="s">
        <v>477</v>
      </c>
      <c r="Q122" s="9" t="s">
        <v>361</v>
      </c>
      <c r="R122" s="9" t="s">
        <v>457</v>
      </c>
      <c r="S122">
        <v>3</v>
      </c>
      <c r="T122" s="96">
        <v>124.46</v>
      </c>
    </row>
    <row r="123" spans="12:20">
      <c r="L123" s="91">
        <v>39915</v>
      </c>
      <c r="M123" s="9" t="s">
        <v>466</v>
      </c>
      <c r="N123" s="9" t="s">
        <v>453</v>
      </c>
      <c r="O123" s="9" t="s">
        <v>465</v>
      </c>
      <c r="P123" s="9" t="s">
        <v>477</v>
      </c>
      <c r="Q123" s="9" t="s">
        <v>361</v>
      </c>
      <c r="R123" s="9" t="s">
        <v>457</v>
      </c>
      <c r="S123">
        <v>6</v>
      </c>
      <c r="T123" s="96">
        <v>206.26</v>
      </c>
    </row>
    <row r="124" spans="12:20">
      <c r="L124" s="91">
        <v>39916</v>
      </c>
      <c r="M124" s="9" t="s">
        <v>468</v>
      </c>
      <c r="N124" s="9" t="s">
        <v>453</v>
      </c>
      <c r="O124" s="9" t="s">
        <v>467</v>
      </c>
      <c r="P124" s="95" t="s">
        <v>477</v>
      </c>
      <c r="Q124" s="9" t="s">
        <v>361</v>
      </c>
      <c r="R124" s="9" t="s">
        <v>457</v>
      </c>
      <c r="S124">
        <v>7</v>
      </c>
      <c r="T124" s="96">
        <v>306.23</v>
      </c>
    </row>
    <row r="125" spans="12:20">
      <c r="L125" s="91">
        <v>39917</v>
      </c>
      <c r="M125" s="9" t="s">
        <v>471</v>
      </c>
      <c r="N125" s="9" t="s">
        <v>452</v>
      </c>
      <c r="O125" s="9" t="s">
        <v>467</v>
      </c>
      <c r="P125" s="95" t="s">
        <v>293</v>
      </c>
      <c r="Q125" s="9" t="s">
        <v>361</v>
      </c>
      <c r="R125" s="9" t="s">
        <v>464</v>
      </c>
      <c r="S125">
        <v>1</v>
      </c>
      <c r="T125" s="96">
        <v>48.12</v>
      </c>
    </row>
    <row r="126" spans="12:20">
      <c r="L126" s="91">
        <v>39917</v>
      </c>
      <c r="M126" s="9" t="s">
        <v>471</v>
      </c>
      <c r="N126" s="9" t="s">
        <v>453</v>
      </c>
      <c r="O126" s="9" t="s">
        <v>469</v>
      </c>
      <c r="P126" s="9" t="s">
        <v>477</v>
      </c>
      <c r="Q126" s="9" t="s">
        <v>360</v>
      </c>
      <c r="R126" s="9" t="s">
        <v>464</v>
      </c>
      <c r="S126">
        <v>4</v>
      </c>
      <c r="T126" s="96">
        <v>113.95</v>
      </c>
    </row>
    <row r="127" spans="12:20">
      <c r="L127" s="91">
        <v>39917</v>
      </c>
      <c r="M127" s="9" t="s">
        <v>471</v>
      </c>
      <c r="N127" s="9" t="s">
        <v>453</v>
      </c>
      <c r="O127" s="9" t="s">
        <v>65</v>
      </c>
      <c r="P127" s="9" t="s">
        <v>476</v>
      </c>
      <c r="Q127" s="9" t="s">
        <v>361</v>
      </c>
      <c r="R127" s="9" t="s">
        <v>457</v>
      </c>
      <c r="S127">
        <v>6</v>
      </c>
      <c r="T127" s="96">
        <v>261.44</v>
      </c>
    </row>
    <row r="128" spans="12:20">
      <c r="L128" s="91">
        <v>39918</v>
      </c>
      <c r="M128" s="9" t="s">
        <v>472</v>
      </c>
      <c r="N128" s="9" t="s">
        <v>452</v>
      </c>
      <c r="O128" s="9" t="s">
        <v>467</v>
      </c>
      <c r="P128" s="9" t="s">
        <v>293</v>
      </c>
      <c r="Q128" s="9" t="s">
        <v>360</v>
      </c>
      <c r="R128" s="9" t="s">
        <v>458</v>
      </c>
      <c r="S128">
        <v>2</v>
      </c>
      <c r="T128" s="96">
        <v>59.9</v>
      </c>
    </row>
    <row r="129" spans="12:20">
      <c r="L129" s="91">
        <v>39918</v>
      </c>
      <c r="M129" s="9" t="s">
        <v>472</v>
      </c>
      <c r="N129" s="9" t="s">
        <v>452</v>
      </c>
      <c r="O129" s="9" t="s">
        <v>469</v>
      </c>
      <c r="P129" s="9" t="s">
        <v>476</v>
      </c>
      <c r="Q129" s="9" t="s">
        <v>361</v>
      </c>
      <c r="R129" s="9" t="s">
        <v>464</v>
      </c>
      <c r="S129">
        <v>2</v>
      </c>
      <c r="T129" s="96">
        <v>49.73</v>
      </c>
    </row>
    <row r="130" spans="12:20">
      <c r="L130" s="91">
        <v>39918</v>
      </c>
      <c r="M130" s="9" t="s">
        <v>472</v>
      </c>
      <c r="N130" s="9" t="s">
        <v>452</v>
      </c>
      <c r="O130" s="9" t="s">
        <v>469</v>
      </c>
      <c r="P130" s="9" t="s">
        <v>476</v>
      </c>
      <c r="Q130" s="9" t="s">
        <v>361</v>
      </c>
      <c r="R130" s="9" t="s">
        <v>458</v>
      </c>
      <c r="S130">
        <v>3</v>
      </c>
      <c r="T130" s="96">
        <v>65.06</v>
      </c>
    </row>
    <row r="131" spans="12:20">
      <c r="L131" s="91">
        <v>39918</v>
      </c>
      <c r="M131" s="9" t="s">
        <v>472</v>
      </c>
      <c r="N131" s="9" t="s">
        <v>453</v>
      </c>
      <c r="O131" s="9" t="s">
        <v>65</v>
      </c>
      <c r="P131" s="9" t="s">
        <v>476</v>
      </c>
      <c r="Q131" s="9" t="s">
        <v>360</v>
      </c>
      <c r="R131" s="9" t="s">
        <v>464</v>
      </c>
      <c r="S131">
        <v>4</v>
      </c>
      <c r="T131" s="96">
        <v>97.71</v>
      </c>
    </row>
    <row r="132" spans="12:20">
      <c r="L132" s="91">
        <v>39918</v>
      </c>
      <c r="M132" s="9" t="s">
        <v>472</v>
      </c>
      <c r="N132" s="9" t="s">
        <v>453</v>
      </c>
      <c r="O132" s="9" t="s">
        <v>465</v>
      </c>
      <c r="P132" s="9" t="s">
        <v>293</v>
      </c>
      <c r="Q132" s="9" t="s">
        <v>361</v>
      </c>
      <c r="R132" s="9" t="s">
        <v>458</v>
      </c>
      <c r="S132">
        <v>1</v>
      </c>
      <c r="T132" s="96">
        <v>49.84</v>
      </c>
    </row>
    <row r="133" spans="12:20">
      <c r="L133" s="91">
        <v>39918</v>
      </c>
      <c r="M133" s="9" t="s">
        <v>472</v>
      </c>
      <c r="N133" s="9" t="s">
        <v>454</v>
      </c>
      <c r="O133" s="9" t="s">
        <v>469</v>
      </c>
      <c r="P133" s="9" t="s">
        <v>293</v>
      </c>
      <c r="Q133" s="9" t="s">
        <v>361</v>
      </c>
      <c r="R133" s="9" t="s">
        <v>457</v>
      </c>
      <c r="S133">
        <v>6</v>
      </c>
      <c r="T133" s="96">
        <v>233.94</v>
      </c>
    </row>
    <row r="134" spans="12:20">
      <c r="L134" s="91">
        <v>39918</v>
      </c>
      <c r="M134" s="9" t="s">
        <v>472</v>
      </c>
      <c r="N134" s="9" t="s">
        <v>454</v>
      </c>
      <c r="O134" s="9" t="s">
        <v>65</v>
      </c>
      <c r="P134" s="95" t="s">
        <v>477</v>
      </c>
      <c r="Q134" s="9" t="s">
        <v>361</v>
      </c>
      <c r="R134" s="9" t="s">
        <v>457</v>
      </c>
      <c r="S134">
        <v>9</v>
      </c>
      <c r="T134" s="96">
        <v>370.26</v>
      </c>
    </row>
    <row r="135" spans="12:20">
      <c r="L135" s="91">
        <v>39919</v>
      </c>
      <c r="M135" s="9" t="s">
        <v>473</v>
      </c>
      <c r="N135" s="9" t="s">
        <v>453</v>
      </c>
      <c r="O135" s="9" t="s">
        <v>65</v>
      </c>
      <c r="P135" s="95" t="s">
        <v>293</v>
      </c>
      <c r="Q135" s="9" t="s">
        <v>360</v>
      </c>
      <c r="R135" s="9" t="s">
        <v>457</v>
      </c>
      <c r="S135">
        <v>6</v>
      </c>
      <c r="T135" s="96">
        <v>313.11</v>
      </c>
    </row>
    <row r="136" spans="12:20">
      <c r="L136" s="91">
        <v>39919</v>
      </c>
      <c r="M136" s="9" t="s">
        <v>473</v>
      </c>
      <c r="N136" s="9" t="s">
        <v>453</v>
      </c>
      <c r="O136" s="9" t="s">
        <v>465</v>
      </c>
      <c r="P136" s="9" t="s">
        <v>293</v>
      </c>
      <c r="Q136" s="9" t="s">
        <v>361</v>
      </c>
      <c r="R136" s="9" t="s">
        <v>458</v>
      </c>
      <c r="S136">
        <v>6</v>
      </c>
      <c r="T136" s="96">
        <v>141.77000000000001</v>
      </c>
    </row>
    <row r="137" spans="12:20">
      <c r="L137" s="91">
        <v>39919</v>
      </c>
      <c r="M137" s="9" t="s">
        <v>473</v>
      </c>
      <c r="N137" s="9" t="s">
        <v>454</v>
      </c>
      <c r="O137" s="9" t="s">
        <v>467</v>
      </c>
      <c r="P137" s="9" t="s">
        <v>477</v>
      </c>
      <c r="Q137" s="9" t="s">
        <v>361</v>
      </c>
      <c r="R137" s="9" t="s">
        <v>458</v>
      </c>
      <c r="S137">
        <v>1</v>
      </c>
      <c r="T137" s="96">
        <v>27.99</v>
      </c>
    </row>
    <row r="138" spans="12:20">
      <c r="L138" s="91">
        <v>39920</v>
      </c>
      <c r="M138" s="9" t="s">
        <v>463</v>
      </c>
      <c r="N138" s="9" t="s">
        <v>452</v>
      </c>
      <c r="O138" s="9" t="s">
        <v>469</v>
      </c>
      <c r="P138" s="9" t="s">
        <v>476</v>
      </c>
      <c r="Q138" s="9" t="s">
        <v>361</v>
      </c>
      <c r="R138" s="9" t="s">
        <v>458</v>
      </c>
      <c r="S138">
        <v>3</v>
      </c>
      <c r="T138" s="96">
        <v>81.34</v>
      </c>
    </row>
    <row r="139" spans="12:20">
      <c r="L139" s="91">
        <v>39920</v>
      </c>
      <c r="M139" s="9" t="s">
        <v>463</v>
      </c>
      <c r="N139" s="9" t="s">
        <v>453</v>
      </c>
      <c r="O139" s="9" t="s">
        <v>65</v>
      </c>
      <c r="P139" s="9" t="s">
        <v>476</v>
      </c>
      <c r="Q139" s="9" t="s">
        <v>361</v>
      </c>
      <c r="R139" s="9" t="s">
        <v>458</v>
      </c>
      <c r="S139">
        <v>2</v>
      </c>
      <c r="T139" s="96">
        <v>97.15</v>
      </c>
    </row>
    <row r="140" spans="12:20">
      <c r="L140" s="91">
        <v>39920</v>
      </c>
      <c r="M140" s="9" t="s">
        <v>463</v>
      </c>
      <c r="N140" s="9" t="s">
        <v>454</v>
      </c>
      <c r="O140" s="9" t="s">
        <v>65</v>
      </c>
      <c r="P140" s="9" t="s">
        <v>293</v>
      </c>
      <c r="Q140" s="9" t="s">
        <v>360</v>
      </c>
      <c r="R140" s="9" t="s">
        <v>457</v>
      </c>
      <c r="S140">
        <v>7</v>
      </c>
      <c r="T140" s="96">
        <v>352.49</v>
      </c>
    </row>
    <row r="141" spans="12:20">
      <c r="L141" s="91">
        <v>39921</v>
      </c>
      <c r="M141" s="9" t="s">
        <v>466</v>
      </c>
      <c r="N141" s="9" t="s">
        <v>452</v>
      </c>
      <c r="O141" s="9" t="s">
        <v>467</v>
      </c>
      <c r="P141" s="9" t="s">
        <v>476</v>
      </c>
      <c r="Q141" s="9" t="s">
        <v>361</v>
      </c>
      <c r="R141" s="9" t="s">
        <v>464</v>
      </c>
      <c r="S141">
        <v>3</v>
      </c>
      <c r="T141" s="96">
        <v>88.75</v>
      </c>
    </row>
    <row r="142" spans="12:20">
      <c r="L142" s="91">
        <v>39921</v>
      </c>
      <c r="M142" s="9" t="s">
        <v>466</v>
      </c>
      <c r="N142" s="9" t="s">
        <v>453</v>
      </c>
      <c r="O142" s="9" t="s">
        <v>465</v>
      </c>
      <c r="P142" s="9" t="s">
        <v>476</v>
      </c>
      <c r="Q142" s="9" t="s">
        <v>361</v>
      </c>
      <c r="R142" s="9" t="s">
        <v>464</v>
      </c>
      <c r="S142">
        <v>4</v>
      </c>
      <c r="T142" s="96">
        <v>107.95</v>
      </c>
    </row>
    <row r="143" spans="12:20">
      <c r="L143" s="91">
        <v>39921</v>
      </c>
      <c r="M143" s="9" t="s">
        <v>466</v>
      </c>
      <c r="N143" s="9" t="s">
        <v>454</v>
      </c>
      <c r="O143" s="9" t="s">
        <v>465</v>
      </c>
      <c r="P143" s="9" t="s">
        <v>477</v>
      </c>
      <c r="Q143" s="9" t="s">
        <v>360</v>
      </c>
      <c r="R143" s="9" t="s">
        <v>464</v>
      </c>
      <c r="S143">
        <v>5</v>
      </c>
      <c r="T143" s="96">
        <v>186.22</v>
      </c>
    </row>
    <row r="144" spans="12:20">
      <c r="L144" s="91">
        <v>39922</v>
      </c>
      <c r="M144" s="9" t="s">
        <v>468</v>
      </c>
      <c r="N144" s="9" t="s">
        <v>452</v>
      </c>
      <c r="O144" s="9" t="s">
        <v>469</v>
      </c>
      <c r="P144" s="9" t="s">
        <v>477</v>
      </c>
      <c r="Q144" s="9" t="s">
        <v>361</v>
      </c>
      <c r="R144" s="9" t="s">
        <v>464</v>
      </c>
      <c r="S144">
        <v>4</v>
      </c>
      <c r="T144" s="96">
        <v>159.22999999999999</v>
      </c>
    </row>
    <row r="145" spans="12:20">
      <c r="L145" s="91">
        <v>39922</v>
      </c>
      <c r="M145" s="9" t="s">
        <v>468</v>
      </c>
      <c r="N145" s="9" t="s">
        <v>453</v>
      </c>
      <c r="O145" s="9" t="s">
        <v>469</v>
      </c>
      <c r="P145" s="9" t="s">
        <v>477</v>
      </c>
      <c r="Q145" s="9" t="s">
        <v>361</v>
      </c>
      <c r="R145" s="9" t="s">
        <v>458</v>
      </c>
      <c r="S145">
        <v>2</v>
      </c>
      <c r="T145" s="96">
        <v>82.43</v>
      </c>
    </row>
    <row r="146" spans="12:20">
      <c r="L146" s="91">
        <v>39922</v>
      </c>
      <c r="M146" s="9" t="s">
        <v>468</v>
      </c>
      <c r="N146" s="9" t="s">
        <v>454</v>
      </c>
      <c r="O146" s="9" t="s">
        <v>465</v>
      </c>
      <c r="P146" s="9" t="s">
        <v>477</v>
      </c>
      <c r="Q146" s="9" t="s">
        <v>360</v>
      </c>
      <c r="R146" s="9" t="s">
        <v>458</v>
      </c>
      <c r="S146">
        <v>4</v>
      </c>
      <c r="T146" s="96">
        <v>99.42</v>
      </c>
    </row>
    <row r="147" spans="12:20">
      <c r="L147" s="91">
        <v>39923</v>
      </c>
      <c r="M147" s="9" t="s">
        <v>470</v>
      </c>
      <c r="N147" s="9" t="s">
        <v>453</v>
      </c>
      <c r="O147" s="9" t="s">
        <v>465</v>
      </c>
      <c r="P147" s="95" t="s">
        <v>293</v>
      </c>
      <c r="Q147" s="9" t="s">
        <v>360</v>
      </c>
      <c r="R147" s="9" t="s">
        <v>464</v>
      </c>
      <c r="S147">
        <v>3</v>
      </c>
      <c r="T147" s="96">
        <v>79.319999999999993</v>
      </c>
    </row>
    <row r="148" spans="12:20">
      <c r="L148" s="91">
        <v>39923</v>
      </c>
      <c r="M148" s="9" t="s">
        <v>470</v>
      </c>
      <c r="N148" s="9" t="s">
        <v>454</v>
      </c>
      <c r="O148" s="9" t="s">
        <v>467</v>
      </c>
      <c r="P148" s="9" t="s">
        <v>476</v>
      </c>
      <c r="Q148" s="9" t="s">
        <v>360</v>
      </c>
      <c r="R148" s="9" t="s">
        <v>457</v>
      </c>
      <c r="S148">
        <v>3</v>
      </c>
      <c r="T148" s="96">
        <v>160.01</v>
      </c>
    </row>
    <row r="149" spans="12:20">
      <c r="L149" s="91">
        <v>39923</v>
      </c>
      <c r="M149" s="9" t="s">
        <v>470</v>
      </c>
      <c r="N149" s="9" t="s">
        <v>454</v>
      </c>
      <c r="O149" s="9" t="s">
        <v>65</v>
      </c>
      <c r="P149" s="9" t="s">
        <v>476</v>
      </c>
      <c r="Q149" s="9" t="s">
        <v>360</v>
      </c>
      <c r="R149" s="9" t="s">
        <v>458</v>
      </c>
      <c r="S149">
        <v>2</v>
      </c>
      <c r="T149" s="96">
        <v>51.99</v>
      </c>
    </row>
    <row r="150" spans="12:20">
      <c r="L150" s="91">
        <v>39924</v>
      </c>
      <c r="M150" s="9" t="s">
        <v>471</v>
      </c>
      <c r="N150" s="9" t="s">
        <v>452</v>
      </c>
      <c r="O150" s="9" t="s">
        <v>65</v>
      </c>
      <c r="P150" s="9" t="s">
        <v>476</v>
      </c>
      <c r="Q150" s="9" t="s">
        <v>361</v>
      </c>
      <c r="R150" s="9" t="s">
        <v>464</v>
      </c>
      <c r="S150">
        <v>8</v>
      </c>
      <c r="T150" s="96">
        <v>267.67</v>
      </c>
    </row>
    <row r="151" spans="12:20">
      <c r="L151" s="91">
        <v>39924</v>
      </c>
      <c r="M151" s="9" t="s">
        <v>471</v>
      </c>
      <c r="N151" s="9" t="s">
        <v>453</v>
      </c>
      <c r="O151" s="9" t="s">
        <v>465</v>
      </c>
      <c r="P151" s="95" t="s">
        <v>477</v>
      </c>
      <c r="Q151" s="9" t="s">
        <v>361</v>
      </c>
      <c r="R151" s="9" t="s">
        <v>457</v>
      </c>
      <c r="S151">
        <v>9</v>
      </c>
      <c r="T151" s="96">
        <v>429.22</v>
      </c>
    </row>
    <row r="152" spans="12:20">
      <c r="L152" s="91">
        <v>39924</v>
      </c>
      <c r="M152" s="9" t="s">
        <v>471</v>
      </c>
      <c r="N152" s="9" t="s">
        <v>453</v>
      </c>
      <c r="O152" s="9" t="s">
        <v>465</v>
      </c>
      <c r="P152" s="9" t="s">
        <v>293</v>
      </c>
      <c r="Q152" s="9" t="s">
        <v>361</v>
      </c>
      <c r="R152" s="9" t="s">
        <v>458</v>
      </c>
      <c r="S152">
        <v>1</v>
      </c>
      <c r="T152" s="96">
        <v>46.2</v>
      </c>
    </row>
    <row r="153" spans="12:20">
      <c r="L153" s="91">
        <v>39924</v>
      </c>
      <c r="M153" s="9" t="s">
        <v>471</v>
      </c>
      <c r="N153" s="9" t="s">
        <v>453</v>
      </c>
      <c r="O153" s="9" t="s">
        <v>465</v>
      </c>
      <c r="P153" s="9" t="s">
        <v>476</v>
      </c>
      <c r="Q153" s="9" t="s">
        <v>361</v>
      </c>
      <c r="R153" s="9" t="s">
        <v>457</v>
      </c>
      <c r="S153">
        <v>5</v>
      </c>
      <c r="T153" s="96">
        <v>240.02</v>
      </c>
    </row>
    <row r="154" spans="12:20">
      <c r="L154" s="91">
        <v>39925</v>
      </c>
      <c r="M154" s="9" t="s">
        <v>472</v>
      </c>
      <c r="N154" s="9" t="s">
        <v>452</v>
      </c>
      <c r="O154" s="9" t="s">
        <v>467</v>
      </c>
      <c r="P154" s="95" t="s">
        <v>293</v>
      </c>
      <c r="Q154" s="9" t="s">
        <v>360</v>
      </c>
      <c r="R154" s="9" t="s">
        <v>464</v>
      </c>
      <c r="S154">
        <v>4</v>
      </c>
      <c r="T154" s="96">
        <v>157.13999999999999</v>
      </c>
    </row>
    <row r="155" spans="12:20">
      <c r="L155" s="91">
        <v>39925</v>
      </c>
      <c r="M155" s="9" t="s">
        <v>472</v>
      </c>
      <c r="N155" s="9" t="s">
        <v>453</v>
      </c>
      <c r="O155" s="9" t="s">
        <v>469</v>
      </c>
      <c r="P155" s="9" t="s">
        <v>477</v>
      </c>
      <c r="Q155" s="9" t="s">
        <v>361</v>
      </c>
      <c r="R155" s="9" t="s">
        <v>464</v>
      </c>
      <c r="S155">
        <v>5</v>
      </c>
      <c r="T155" s="96">
        <v>140.4</v>
      </c>
    </row>
    <row r="156" spans="12:20">
      <c r="L156" s="91">
        <v>39925</v>
      </c>
      <c r="M156" s="9" t="s">
        <v>472</v>
      </c>
      <c r="N156" s="9" t="s">
        <v>454</v>
      </c>
      <c r="O156" s="9" t="s">
        <v>465</v>
      </c>
      <c r="P156" s="95" t="s">
        <v>477</v>
      </c>
      <c r="Q156" s="9" t="s">
        <v>360</v>
      </c>
      <c r="R156" s="9" t="s">
        <v>457</v>
      </c>
      <c r="S156">
        <v>5</v>
      </c>
      <c r="T156" s="96">
        <v>204.93</v>
      </c>
    </row>
    <row r="157" spans="12:20">
      <c r="L157" s="91">
        <v>39926</v>
      </c>
      <c r="M157" s="9" t="s">
        <v>473</v>
      </c>
      <c r="N157" s="9" t="s">
        <v>452</v>
      </c>
      <c r="O157" s="9" t="s">
        <v>467</v>
      </c>
      <c r="P157" s="9" t="s">
        <v>476</v>
      </c>
      <c r="Q157" s="9" t="s">
        <v>361</v>
      </c>
      <c r="R157" s="9" t="s">
        <v>464</v>
      </c>
      <c r="S157">
        <v>2</v>
      </c>
      <c r="T157" s="96">
        <v>88.18</v>
      </c>
    </row>
    <row r="158" spans="12:20">
      <c r="L158" s="91">
        <v>39926</v>
      </c>
      <c r="M158" s="9" t="s">
        <v>473</v>
      </c>
      <c r="N158" s="9" t="s">
        <v>453</v>
      </c>
      <c r="O158" s="9" t="s">
        <v>467</v>
      </c>
      <c r="P158" s="9" t="s">
        <v>293</v>
      </c>
      <c r="Q158" s="9" t="s">
        <v>361</v>
      </c>
      <c r="R158" s="9" t="s">
        <v>458</v>
      </c>
      <c r="S158">
        <v>3</v>
      </c>
      <c r="T158" s="96">
        <v>95.47</v>
      </c>
    </row>
    <row r="159" spans="12:20">
      <c r="L159" s="91">
        <v>39927</v>
      </c>
      <c r="M159" s="9" t="s">
        <v>463</v>
      </c>
      <c r="N159" s="9" t="s">
        <v>452</v>
      </c>
      <c r="O159" s="9" t="s">
        <v>467</v>
      </c>
      <c r="P159" s="95" t="s">
        <v>477</v>
      </c>
      <c r="Q159" s="9" t="s">
        <v>361</v>
      </c>
      <c r="R159" s="9" t="s">
        <v>457</v>
      </c>
      <c r="S159">
        <v>5</v>
      </c>
      <c r="T159" s="96">
        <v>224.73</v>
      </c>
    </row>
    <row r="160" spans="12:20">
      <c r="L160" s="91">
        <v>39927</v>
      </c>
      <c r="M160" s="9" t="s">
        <v>463</v>
      </c>
      <c r="N160" s="9" t="s">
        <v>452</v>
      </c>
      <c r="O160" s="9" t="s">
        <v>65</v>
      </c>
      <c r="P160" s="95" t="s">
        <v>477</v>
      </c>
      <c r="Q160" s="9" t="s">
        <v>361</v>
      </c>
      <c r="R160" s="9" t="s">
        <v>457</v>
      </c>
      <c r="S160">
        <v>8</v>
      </c>
      <c r="T160" s="96">
        <v>344.73</v>
      </c>
    </row>
    <row r="161" spans="12:20">
      <c r="L161" s="91">
        <v>39927</v>
      </c>
      <c r="M161" s="9" t="s">
        <v>463</v>
      </c>
      <c r="N161" s="9" t="s">
        <v>453</v>
      </c>
      <c r="O161" s="9" t="s">
        <v>465</v>
      </c>
      <c r="P161" s="9" t="s">
        <v>476</v>
      </c>
      <c r="Q161" s="9" t="s">
        <v>361</v>
      </c>
      <c r="R161" s="9" t="s">
        <v>457</v>
      </c>
      <c r="S161">
        <v>4</v>
      </c>
      <c r="T161" s="96">
        <v>185.32</v>
      </c>
    </row>
    <row r="162" spans="12:20">
      <c r="L162" s="91">
        <v>39927</v>
      </c>
      <c r="M162" s="9" t="s">
        <v>463</v>
      </c>
      <c r="N162" s="9" t="s">
        <v>453</v>
      </c>
      <c r="O162" s="9" t="s">
        <v>467</v>
      </c>
      <c r="P162" s="95" t="s">
        <v>476</v>
      </c>
      <c r="Q162" s="9" t="s">
        <v>361</v>
      </c>
      <c r="R162" s="9" t="s">
        <v>457</v>
      </c>
      <c r="S162">
        <v>6</v>
      </c>
      <c r="T162" s="96">
        <v>297.31</v>
      </c>
    </row>
    <row r="163" spans="12:20">
      <c r="L163" s="91">
        <v>39927</v>
      </c>
      <c r="M163" s="9" t="s">
        <v>463</v>
      </c>
      <c r="N163" s="9" t="s">
        <v>454</v>
      </c>
      <c r="O163" s="9" t="s">
        <v>467</v>
      </c>
      <c r="P163" s="9" t="s">
        <v>293</v>
      </c>
      <c r="Q163" s="9" t="s">
        <v>360</v>
      </c>
      <c r="R163" s="9" t="s">
        <v>457</v>
      </c>
      <c r="S163">
        <v>4</v>
      </c>
      <c r="T163" s="96">
        <v>223.32</v>
      </c>
    </row>
    <row r="164" spans="12:20">
      <c r="L164" s="91">
        <v>39927</v>
      </c>
      <c r="M164" s="9" t="s">
        <v>463</v>
      </c>
      <c r="N164" s="9" t="s">
        <v>454</v>
      </c>
      <c r="O164" s="9" t="s">
        <v>467</v>
      </c>
      <c r="P164" s="95" t="s">
        <v>476</v>
      </c>
      <c r="Q164" s="9" t="s">
        <v>361</v>
      </c>
      <c r="R164" s="9" t="s">
        <v>457</v>
      </c>
      <c r="S164">
        <v>3</v>
      </c>
      <c r="T164" s="96">
        <v>164.4</v>
      </c>
    </row>
    <row r="165" spans="12:20">
      <c r="L165" s="91">
        <v>39928</v>
      </c>
      <c r="M165" s="9" t="s">
        <v>466</v>
      </c>
      <c r="N165" s="9" t="s">
        <v>452</v>
      </c>
      <c r="O165" s="9" t="s">
        <v>65</v>
      </c>
      <c r="P165" s="95" t="s">
        <v>477</v>
      </c>
      <c r="Q165" s="9" t="s">
        <v>361</v>
      </c>
      <c r="R165" s="9" t="s">
        <v>464</v>
      </c>
      <c r="S165">
        <v>2</v>
      </c>
      <c r="T165" s="96">
        <v>123.57</v>
      </c>
    </row>
    <row r="166" spans="12:20">
      <c r="L166" s="91">
        <v>39928</v>
      </c>
      <c r="M166" s="9" t="s">
        <v>466</v>
      </c>
      <c r="N166" s="9" t="s">
        <v>454</v>
      </c>
      <c r="O166" s="9" t="s">
        <v>465</v>
      </c>
      <c r="P166" s="95" t="s">
        <v>477</v>
      </c>
      <c r="Q166" s="9" t="s">
        <v>360</v>
      </c>
      <c r="R166" s="9" t="s">
        <v>457</v>
      </c>
      <c r="S166">
        <v>5</v>
      </c>
      <c r="T166" s="96">
        <v>236.97</v>
      </c>
    </row>
    <row r="167" spans="12:20">
      <c r="L167" s="91">
        <v>39929</v>
      </c>
      <c r="M167" s="9" t="s">
        <v>468</v>
      </c>
      <c r="N167" s="9" t="s">
        <v>452</v>
      </c>
      <c r="O167" s="9" t="s">
        <v>65</v>
      </c>
      <c r="P167" s="9" t="s">
        <v>476</v>
      </c>
      <c r="Q167" s="9" t="s">
        <v>361</v>
      </c>
      <c r="R167" s="9" t="s">
        <v>464</v>
      </c>
      <c r="S167">
        <v>2</v>
      </c>
      <c r="T167" s="96">
        <v>82.75</v>
      </c>
    </row>
    <row r="168" spans="12:20">
      <c r="L168" s="91">
        <v>39929</v>
      </c>
      <c r="M168" s="9" t="s">
        <v>468</v>
      </c>
      <c r="N168" s="9" t="s">
        <v>452</v>
      </c>
      <c r="O168" s="9" t="s">
        <v>467</v>
      </c>
      <c r="P168" s="9" t="s">
        <v>293</v>
      </c>
      <c r="Q168" s="9" t="s">
        <v>360</v>
      </c>
      <c r="R168" s="9" t="s">
        <v>457</v>
      </c>
      <c r="S168">
        <v>6</v>
      </c>
      <c r="T168" s="96">
        <v>307.75</v>
      </c>
    </row>
    <row r="169" spans="12:20">
      <c r="L169" s="91">
        <v>39929</v>
      </c>
      <c r="M169" s="9" t="s">
        <v>468</v>
      </c>
      <c r="N169" s="9" t="s">
        <v>453</v>
      </c>
      <c r="O169" s="9" t="s">
        <v>469</v>
      </c>
      <c r="P169" s="9" t="s">
        <v>293</v>
      </c>
      <c r="Q169" s="9" t="s">
        <v>361</v>
      </c>
      <c r="R169" s="9" t="s">
        <v>457</v>
      </c>
      <c r="S169">
        <v>4</v>
      </c>
      <c r="T169" s="96">
        <v>200.73</v>
      </c>
    </row>
    <row r="170" spans="12:20">
      <c r="L170" s="91">
        <v>39930</v>
      </c>
      <c r="M170" s="9" t="s">
        <v>470</v>
      </c>
      <c r="N170" s="9" t="s">
        <v>452</v>
      </c>
      <c r="O170" s="9" t="s">
        <v>469</v>
      </c>
      <c r="P170" s="95" t="s">
        <v>476</v>
      </c>
      <c r="Q170" s="9" t="s">
        <v>361</v>
      </c>
      <c r="R170" s="9" t="s">
        <v>457</v>
      </c>
      <c r="S170">
        <v>4</v>
      </c>
      <c r="T170" s="96">
        <v>242.06</v>
      </c>
    </row>
    <row r="171" spans="12:20">
      <c r="L171" s="91">
        <v>39930</v>
      </c>
      <c r="M171" s="9" t="s">
        <v>470</v>
      </c>
      <c r="N171" s="9" t="s">
        <v>454</v>
      </c>
      <c r="O171" s="9" t="s">
        <v>467</v>
      </c>
      <c r="P171" s="95" t="s">
        <v>476</v>
      </c>
      <c r="Q171" s="9" t="s">
        <v>360</v>
      </c>
      <c r="R171" s="9" t="s">
        <v>457</v>
      </c>
      <c r="S171">
        <v>4</v>
      </c>
      <c r="T171" s="96">
        <v>215.09</v>
      </c>
    </row>
    <row r="172" spans="12:20">
      <c r="L172" s="91">
        <v>39930</v>
      </c>
      <c r="M172" s="9" t="s">
        <v>470</v>
      </c>
      <c r="N172" s="9" t="s">
        <v>454</v>
      </c>
      <c r="O172" s="9" t="s">
        <v>465</v>
      </c>
      <c r="P172" s="9" t="s">
        <v>477</v>
      </c>
      <c r="Q172" s="9" t="s">
        <v>360</v>
      </c>
      <c r="R172" s="9" t="s">
        <v>464</v>
      </c>
      <c r="S172">
        <v>3</v>
      </c>
      <c r="T172" s="96">
        <v>162.9</v>
      </c>
    </row>
    <row r="173" spans="12:20">
      <c r="L173" s="91">
        <v>39931</v>
      </c>
      <c r="M173" s="9" t="s">
        <v>471</v>
      </c>
      <c r="N173" s="9" t="s">
        <v>453</v>
      </c>
      <c r="O173" s="9" t="s">
        <v>65</v>
      </c>
      <c r="P173" s="9" t="s">
        <v>477</v>
      </c>
      <c r="Q173" s="9" t="s">
        <v>361</v>
      </c>
      <c r="R173" s="9" t="s">
        <v>457</v>
      </c>
      <c r="S173">
        <v>5</v>
      </c>
      <c r="T173" s="96">
        <v>214.31</v>
      </c>
    </row>
    <row r="174" spans="12:20">
      <c r="L174" s="91">
        <v>39931</v>
      </c>
      <c r="M174" s="9" t="s">
        <v>471</v>
      </c>
      <c r="N174" s="9" t="s">
        <v>453</v>
      </c>
      <c r="O174" s="9" t="s">
        <v>467</v>
      </c>
      <c r="P174" s="9" t="s">
        <v>477</v>
      </c>
      <c r="Q174" s="9" t="s">
        <v>361</v>
      </c>
      <c r="R174" s="9" t="s">
        <v>458</v>
      </c>
      <c r="S174">
        <v>1</v>
      </c>
      <c r="T174" s="96">
        <v>42.07</v>
      </c>
    </row>
    <row r="175" spans="12:20">
      <c r="L175" s="91">
        <v>39931</v>
      </c>
      <c r="M175" s="9" t="s">
        <v>471</v>
      </c>
      <c r="N175" s="9" t="s">
        <v>454</v>
      </c>
      <c r="O175" s="9" t="s">
        <v>465</v>
      </c>
      <c r="P175" s="95" t="s">
        <v>476</v>
      </c>
      <c r="Q175" s="9" t="s">
        <v>360</v>
      </c>
      <c r="R175" s="9" t="s">
        <v>458</v>
      </c>
      <c r="S175">
        <v>2</v>
      </c>
      <c r="T175" s="96">
        <v>69.05</v>
      </c>
    </row>
    <row r="176" spans="12:20">
      <c r="L176" s="91">
        <v>39931</v>
      </c>
      <c r="M176" s="9" t="s">
        <v>471</v>
      </c>
      <c r="N176" s="9" t="s">
        <v>454</v>
      </c>
      <c r="O176" s="9" t="s">
        <v>465</v>
      </c>
      <c r="P176" s="9" t="s">
        <v>476</v>
      </c>
      <c r="Q176" s="9" t="s">
        <v>361</v>
      </c>
      <c r="R176" s="9" t="s">
        <v>458</v>
      </c>
      <c r="S176">
        <v>4</v>
      </c>
      <c r="T176" s="96">
        <v>148.9</v>
      </c>
    </row>
    <row r="177" spans="12:20">
      <c r="L177" s="91">
        <v>39932</v>
      </c>
      <c r="M177" s="9" t="s">
        <v>472</v>
      </c>
      <c r="N177" s="9" t="s">
        <v>452</v>
      </c>
      <c r="O177" s="9" t="s">
        <v>465</v>
      </c>
      <c r="P177" s="9" t="s">
        <v>476</v>
      </c>
      <c r="Q177" s="9" t="s">
        <v>360</v>
      </c>
      <c r="R177" s="9" t="s">
        <v>458</v>
      </c>
      <c r="S177">
        <v>4</v>
      </c>
      <c r="T177" s="96">
        <v>105.74</v>
      </c>
    </row>
    <row r="178" spans="12:20">
      <c r="L178" s="91">
        <v>39932</v>
      </c>
      <c r="M178" s="9" t="s">
        <v>472</v>
      </c>
      <c r="N178" s="9" t="s">
        <v>452</v>
      </c>
      <c r="O178" s="9" t="s">
        <v>469</v>
      </c>
      <c r="P178" s="95" t="s">
        <v>477</v>
      </c>
      <c r="Q178" s="9" t="s">
        <v>360</v>
      </c>
      <c r="R178" s="9" t="s">
        <v>457</v>
      </c>
      <c r="S178">
        <v>3</v>
      </c>
      <c r="T178" s="96">
        <v>138.32</v>
      </c>
    </row>
    <row r="179" spans="12:20">
      <c r="L179" s="91">
        <v>39932</v>
      </c>
      <c r="M179" s="9" t="s">
        <v>472</v>
      </c>
      <c r="N179" s="9" t="s">
        <v>453</v>
      </c>
      <c r="O179" s="9" t="s">
        <v>65</v>
      </c>
      <c r="P179" s="9" t="s">
        <v>477</v>
      </c>
      <c r="Q179" s="9" t="s">
        <v>360</v>
      </c>
      <c r="R179" s="9" t="s">
        <v>458</v>
      </c>
      <c r="S179">
        <v>2</v>
      </c>
      <c r="T179" s="96">
        <v>61.71</v>
      </c>
    </row>
    <row r="180" spans="12:20">
      <c r="L180" s="91">
        <v>39932</v>
      </c>
      <c r="M180" s="9" t="s">
        <v>472</v>
      </c>
      <c r="N180" s="9" t="s">
        <v>454</v>
      </c>
      <c r="O180" s="9" t="s">
        <v>467</v>
      </c>
      <c r="P180" s="95" t="s">
        <v>476</v>
      </c>
      <c r="Q180" s="9" t="s">
        <v>360</v>
      </c>
      <c r="R180" s="9" t="s">
        <v>457</v>
      </c>
      <c r="S180">
        <v>3</v>
      </c>
      <c r="T180" s="96">
        <v>120.11</v>
      </c>
    </row>
    <row r="181" spans="12:20">
      <c r="L181" s="91">
        <v>39932</v>
      </c>
      <c r="M181" s="9" t="s">
        <v>472</v>
      </c>
      <c r="N181" s="9" t="s">
        <v>454</v>
      </c>
      <c r="O181" s="9" t="s">
        <v>469</v>
      </c>
      <c r="P181" s="9" t="s">
        <v>477</v>
      </c>
      <c r="Q181" s="9" t="s">
        <v>360</v>
      </c>
      <c r="R181" s="9" t="s">
        <v>464</v>
      </c>
      <c r="S181">
        <v>1</v>
      </c>
      <c r="T181" s="96">
        <v>72.8</v>
      </c>
    </row>
    <row r="182" spans="12:20">
      <c r="L182" s="91">
        <v>39932</v>
      </c>
      <c r="M182" s="9" t="s">
        <v>472</v>
      </c>
      <c r="N182" s="9" t="s">
        <v>454</v>
      </c>
      <c r="O182" s="9" t="s">
        <v>469</v>
      </c>
      <c r="P182" s="95" t="s">
        <v>477</v>
      </c>
      <c r="Q182" s="9" t="s">
        <v>361</v>
      </c>
      <c r="R182" s="9" t="s">
        <v>464</v>
      </c>
      <c r="S182">
        <v>2</v>
      </c>
      <c r="T182" s="96">
        <v>134.86000000000001</v>
      </c>
    </row>
    <row r="183" spans="12:20">
      <c r="L183" s="91">
        <v>39932</v>
      </c>
      <c r="M183" s="9" t="s">
        <v>472</v>
      </c>
      <c r="N183" s="9" t="s">
        <v>454</v>
      </c>
      <c r="O183" s="9" t="s">
        <v>65</v>
      </c>
      <c r="P183" s="9" t="s">
        <v>476</v>
      </c>
      <c r="Q183" s="9" t="s">
        <v>360</v>
      </c>
      <c r="R183" s="9" t="s">
        <v>458</v>
      </c>
      <c r="S183">
        <v>4</v>
      </c>
      <c r="T183" s="96">
        <v>89.75</v>
      </c>
    </row>
    <row r="184" spans="12:20">
      <c r="L184" s="91">
        <v>39933</v>
      </c>
      <c r="M184" s="9" t="s">
        <v>473</v>
      </c>
      <c r="N184" s="9" t="s">
        <v>452</v>
      </c>
      <c r="O184" s="9" t="s">
        <v>65</v>
      </c>
      <c r="P184" s="9" t="s">
        <v>477</v>
      </c>
      <c r="Q184" s="9" t="s">
        <v>361</v>
      </c>
      <c r="R184" s="9" t="s">
        <v>457</v>
      </c>
      <c r="S184">
        <v>4</v>
      </c>
      <c r="T184" s="96">
        <v>220.04</v>
      </c>
    </row>
    <row r="185" spans="12:20">
      <c r="L185" s="91">
        <v>39933</v>
      </c>
      <c r="M185" s="9" t="s">
        <v>473</v>
      </c>
      <c r="N185" s="9" t="s">
        <v>453</v>
      </c>
      <c r="O185" s="9" t="s">
        <v>467</v>
      </c>
      <c r="P185" s="95" t="s">
        <v>477</v>
      </c>
      <c r="Q185" s="9" t="s">
        <v>361</v>
      </c>
      <c r="R185" s="9" t="s">
        <v>457</v>
      </c>
      <c r="S185">
        <v>3</v>
      </c>
      <c r="T185" s="96">
        <v>168.39</v>
      </c>
    </row>
    <row r="186" spans="12:20">
      <c r="L186" s="91">
        <v>39933</v>
      </c>
      <c r="M186" s="9" t="s">
        <v>473</v>
      </c>
      <c r="N186" s="9" t="s">
        <v>454</v>
      </c>
      <c r="O186" s="9" t="s">
        <v>465</v>
      </c>
      <c r="P186" s="9" t="s">
        <v>477</v>
      </c>
      <c r="Q186" s="9" t="s">
        <v>360</v>
      </c>
      <c r="R186" s="9" t="s">
        <v>457</v>
      </c>
      <c r="S186">
        <v>6</v>
      </c>
      <c r="T186" s="96">
        <v>277.8</v>
      </c>
    </row>
    <row r="187" spans="12:20">
      <c r="L187" s="91">
        <v>39934</v>
      </c>
      <c r="M187" s="9" t="s">
        <v>463</v>
      </c>
      <c r="N187" s="9" t="s">
        <v>453</v>
      </c>
      <c r="O187" s="9" t="s">
        <v>465</v>
      </c>
      <c r="P187" s="9" t="s">
        <v>476</v>
      </c>
      <c r="Q187" s="9" t="s">
        <v>361</v>
      </c>
      <c r="R187" s="9" t="s">
        <v>464</v>
      </c>
      <c r="S187">
        <v>3</v>
      </c>
      <c r="T187" s="96">
        <v>130.49</v>
      </c>
    </row>
    <row r="188" spans="12:20">
      <c r="L188" s="91">
        <v>39935</v>
      </c>
      <c r="M188" s="9" t="s">
        <v>466</v>
      </c>
      <c r="N188" s="9" t="s">
        <v>454</v>
      </c>
      <c r="O188" s="9" t="s">
        <v>465</v>
      </c>
      <c r="P188" s="9" t="s">
        <v>293</v>
      </c>
      <c r="Q188" s="9" t="s">
        <v>360</v>
      </c>
      <c r="R188" s="9" t="s">
        <v>464</v>
      </c>
      <c r="S188">
        <v>2</v>
      </c>
      <c r="T188" s="96">
        <v>94.39</v>
      </c>
    </row>
    <row r="189" spans="12:20">
      <c r="L189" s="91">
        <v>39936</v>
      </c>
      <c r="M189" s="9" t="s">
        <v>468</v>
      </c>
      <c r="N189" s="9" t="s">
        <v>453</v>
      </c>
      <c r="O189" s="9" t="s">
        <v>65</v>
      </c>
      <c r="P189" s="9" t="s">
        <v>477</v>
      </c>
      <c r="Q189" s="9" t="s">
        <v>361</v>
      </c>
      <c r="R189" s="9" t="s">
        <v>458</v>
      </c>
      <c r="S189">
        <v>4</v>
      </c>
      <c r="T189" s="96">
        <v>120.48</v>
      </c>
    </row>
    <row r="190" spans="12:20">
      <c r="L190" s="91">
        <v>39936</v>
      </c>
      <c r="M190" s="9" t="s">
        <v>468</v>
      </c>
      <c r="N190" s="9" t="s">
        <v>453</v>
      </c>
      <c r="O190" s="9" t="s">
        <v>467</v>
      </c>
      <c r="P190" s="9" t="s">
        <v>476</v>
      </c>
      <c r="Q190" s="9" t="s">
        <v>361</v>
      </c>
      <c r="R190" s="9" t="s">
        <v>457</v>
      </c>
      <c r="S190">
        <v>6</v>
      </c>
      <c r="T190" s="96">
        <v>304.95</v>
      </c>
    </row>
    <row r="191" spans="12:20">
      <c r="L191" s="91">
        <v>39937</v>
      </c>
      <c r="M191" s="9" t="s">
        <v>470</v>
      </c>
      <c r="N191" s="9" t="s">
        <v>454</v>
      </c>
      <c r="O191" s="9" t="s">
        <v>65</v>
      </c>
      <c r="P191" s="95" t="s">
        <v>476</v>
      </c>
      <c r="Q191" s="9" t="s">
        <v>361</v>
      </c>
      <c r="R191" s="9" t="s">
        <v>457</v>
      </c>
      <c r="S191">
        <v>9</v>
      </c>
      <c r="T191" s="96">
        <v>389.79</v>
      </c>
    </row>
    <row r="192" spans="12:20">
      <c r="L192" s="91">
        <v>39938</v>
      </c>
      <c r="M192" s="9" t="s">
        <v>471</v>
      </c>
      <c r="N192" s="9" t="s">
        <v>452</v>
      </c>
      <c r="O192" s="9" t="s">
        <v>465</v>
      </c>
      <c r="P192" s="9" t="s">
        <v>476</v>
      </c>
      <c r="Q192" s="9" t="s">
        <v>361</v>
      </c>
      <c r="R192" s="9" t="s">
        <v>464</v>
      </c>
      <c r="S192">
        <v>4</v>
      </c>
      <c r="T192" s="96">
        <v>161.08000000000001</v>
      </c>
    </row>
    <row r="193" spans="12:20">
      <c r="L193" s="91">
        <v>39938</v>
      </c>
      <c r="M193" s="9" t="s">
        <v>471</v>
      </c>
      <c r="N193" s="9" t="s">
        <v>453</v>
      </c>
      <c r="O193" s="9" t="s">
        <v>465</v>
      </c>
      <c r="P193" s="9" t="s">
        <v>476</v>
      </c>
      <c r="Q193" s="9" t="s">
        <v>361</v>
      </c>
      <c r="R193" s="9" t="s">
        <v>458</v>
      </c>
      <c r="S193">
        <v>2</v>
      </c>
      <c r="T193" s="96">
        <v>69.61</v>
      </c>
    </row>
    <row r="194" spans="12:20">
      <c r="L194" s="91">
        <v>39939</v>
      </c>
      <c r="M194" s="9" t="s">
        <v>472</v>
      </c>
      <c r="N194" s="9" t="s">
        <v>452</v>
      </c>
      <c r="O194" s="9" t="s">
        <v>65</v>
      </c>
      <c r="P194" s="9" t="s">
        <v>476</v>
      </c>
      <c r="Q194" s="9" t="s">
        <v>361</v>
      </c>
      <c r="R194" s="9" t="s">
        <v>458</v>
      </c>
      <c r="S194">
        <v>3</v>
      </c>
      <c r="T194" s="96">
        <v>59.99</v>
      </c>
    </row>
    <row r="195" spans="12:20">
      <c r="L195" s="91">
        <v>39939</v>
      </c>
      <c r="M195" s="9" t="s">
        <v>472</v>
      </c>
      <c r="N195" s="9" t="s">
        <v>452</v>
      </c>
      <c r="O195" s="9" t="s">
        <v>469</v>
      </c>
      <c r="P195" s="9" t="s">
        <v>477</v>
      </c>
      <c r="Q195" s="9" t="s">
        <v>360</v>
      </c>
      <c r="R195" s="9" t="s">
        <v>458</v>
      </c>
      <c r="S195">
        <v>2</v>
      </c>
      <c r="T195" s="96">
        <v>120.78</v>
      </c>
    </row>
    <row r="196" spans="12:20">
      <c r="L196" s="91">
        <v>39939</v>
      </c>
      <c r="M196" s="9" t="s">
        <v>472</v>
      </c>
      <c r="N196" s="9" t="s">
        <v>452</v>
      </c>
      <c r="O196" s="9" t="s">
        <v>65</v>
      </c>
      <c r="P196" s="9" t="s">
        <v>293</v>
      </c>
      <c r="Q196" s="9" t="s">
        <v>361</v>
      </c>
      <c r="R196" s="9" t="s">
        <v>458</v>
      </c>
      <c r="S196">
        <v>3</v>
      </c>
      <c r="T196" s="96">
        <v>82.3</v>
      </c>
    </row>
    <row r="197" spans="12:20">
      <c r="L197" s="91">
        <v>39939</v>
      </c>
      <c r="M197" s="9" t="s">
        <v>472</v>
      </c>
      <c r="N197" s="9" t="s">
        <v>452</v>
      </c>
      <c r="O197" s="9" t="s">
        <v>467</v>
      </c>
      <c r="P197" s="9" t="s">
        <v>476</v>
      </c>
      <c r="Q197" s="9" t="s">
        <v>361</v>
      </c>
      <c r="R197" s="9" t="s">
        <v>458</v>
      </c>
      <c r="S197">
        <v>2</v>
      </c>
      <c r="T197" s="96">
        <v>91.88</v>
      </c>
    </row>
    <row r="198" spans="12:20">
      <c r="L198" s="91">
        <v>39939</v>
      </c>
      <c r="M198" s="9" t="s">
        <v>472</v>
      </c>
      <c r="N198" s="9" t="s">
        <v>452</v>
      </c>
      <c r="O198" s="9" t="s">
        <v>65</v>
      </c>
      <c r="P198" s="9" t="s">
        <v>477</v>
      </c>
      <c r="Q198" s="9" t="s">
        <v>360</v>
      </c>
      <c r="R198" s="9" t="s">
        <v>464</v>
      </c>
      <c r="S198">
        <v>1</v>
      </c>
      <c r="T198" s="96">
        <v>87.1</v>
      </c>
    </row>
    <row r="199" spans="12:20">
      <c r="L199" s="91">
        <v>39939</v>
      </c>
      <c r="M199" s="9" t="s">
        <v>472</v>
      </c>
      <c r="N199" s="9" t="s">
        <v>453</v>
      </c>
      <c r="O199" s="9" t="s">
        <v>469</v>
      </c>
      <c r="P199" s="9" t="s">
        <v>477</v>
      </c>
      <c r="Q199" s="9" t="s">
        <v>361</v>
      </c>
      <c r="R199" s="9" t="s">
        <v>458</v>
      </c>
      <c r="S199">
        <v>2</v>
      </c>
      <c r="T199" s="96">
        <v>70.099999999999994</v>
      </c>
    </row>
    <row r="200" spans="12:20">
      <c r="L200" s="91">
        <v>39939</v>
      </c>
      <c r="M200" s="9" t="s">
        <v>472</v>
      </c>
      <c r="N200" s="9" t="s">
        <v>453</v>
      </c>
      <c r="O200" s="9" t="s">
        <v>465</v>
      </c>
      <c r="P200" s="9" t="s">
        <v>293</v>
      </c>
      <c r="Q200" s="9" t="s">
        <v>361</v>
      </c>
      <c r="R200" s="9" t="s">
        <v>464</v>
      </c>
      <c r="S200">
        <v>2</v>
      </c>
      <c r="T200" s="96">
        <v>106.67</v>
      </c>
    </row>
    <row r="201" spans="12:20">
      <c r="L201" s="91">
        <v>39939</v>
      </c>
      <c r="M201" s="9" t="s">
        <v>472</v>
      </c>
      <c r="N201" s="9" t="s">
        <v>454</v>
      </c>
      <c r="O201" s="9" t="s">
        <v>465</v>
      </c>
      <c r="P201" s="95" t="s">
        <v>477</v>
      </c>
      <c r="Q201" s="9" t="s">
        <v>360</v>
      </c>
      <c r="R201" s="9" t="s">
        <v>458</v>
      </c>
      <c r="S201">
        <v>1</v>
      </c>
      <c r="T201" s="96">
        <v>34.31</v>
      </c>
    </row>
    <row r="202" spans="12:20">
      <c r="L202" s="91">
        <v>39939</v>
      </c>
      <c r="M202" s="9" t="s">
        <v>472</v>
      </c>
      <c r="N202" s="9" t="s">
        <v>454</v>
      </c>
      <c r="O202" s="9" t="s">
        <v>65</v>
      </c>
      <c r="P202" s="9" t="s">
        <v>476</v>
      </c>
      <c r="Q202" s="9" t="s">
        <v>360</v>
      </c>
      <c r="R202" s="9" t="s">
        <v>458</v>
      </c>
      <c r="S202">
        <v>3</v>
      </c>
      <c r="T202" s="96">
        <v>77.69</v>
      </c>
    </row>
    <row r="203" spans="12:20">
      <c r="L203" s="91">
        <v>39939</v>
      </c>
      <c r="M203" s="9" t="s">
        <v>472</v>
      </c>
      <c r="N203" s="9" t="s">
        <v>454</v>
      </c>
      <c r="O203" s="9" t="s">
        <v>65</v>
      </c>
      <c r="P203" s="9" t="s">
        <v>477</v>
      </c>
      <c r="Q203" s="9" t="s">
        <v>361</v>
      </c>
      <c r="R203" s="9" t="s">
        <v>458</v>
      </c>
      <c r="S203">
        <v>2</v>
      </c>
      <c r="T203" s="96">
        <v>85.31</v>
      </c>
    </row>
    <row r="204" spans="12:20">
      <c r="L204" s="91">
        <v>39940</v>
      </c>
      <c r="M204" s="9" t="s">
        <v>473</v>
      </c>
      <c r="N204" s="9" t="s">
        <v>454</v>
      </c>
      <c r="O204" s="9" t="s">
        <v>465</v>
      </c>
      <c r="P204" s="95" t="s">
        <v>477</v>
      </c>
      <c r="Q204" s="9" t="s">
        <v>361</v>
      </c>
      <c r="R204" s="9" t="s">
        <v>464</v>
      </c>
      <c r="S204">
        <v>1</v>
      </c>
      <c r="T204" s="96">
        <v>65.92</v>
      </c>
    </row>
    <row r="205" spans="12:20">
      <c r="L205" s="91">
        <v>39940</v>
      </c>
      <c r="M205" s="9" t="s">
        <v>473</v>
      </c>
      <c r="N205" s="9" t="s">
        <v>454</v>
      </c>
      <c r="O205" s="9" t="s">
        <v>469</v>
      </c>
      <c r="P205" s="9" t="s">
        <v>293</v>
      </c>
      <c r="Q205" s="9" t="s">
        <v>361</v>
      </c>
      <c r="R205" s="9" t="s">
        <v>458</v>
      </c>
      <c r="S205">
        <v>1</v>
      </c>
      <c r="T205" s="96">
        <v>89.98</v>
      </c>
    </row>
    <row r="206" spans="12:20">
      <c r="L206" s="91">
        <v>39941</v>
      </c>
      <c r="M206" s="9" t="s">
        <v>463</v>
      </c>
      <c r="N206" s="9" t="s">
        <v>452</v>
      </c>
      <c r="O206" s="9" t="s">
        <v>65</v>
      </c>
      <c r="P206" s="9" t="s">
        <v>476</v>
      </c>
      <c r="Q206" s="9" t="s">
        <v>361</v>
      </c>
      <c r="R206" s="9" t="s">
        <v>458</v>
      </c>
      <c r="S206">
        <v>3</v>
      </c>
      <c r="T206" s="96">
        <v>102.07</v>
      </c>
    </row>
    <row r="207" spans="12:20">
      <c r="L207" s="91">
        <v>39941</v>
      </c>
      <c r="M207" s="9" t="s">
        <v>463</v>
      </c>
      <c r="N207" s="9" t="s">
        <v>453</v>
      </c>
      <c r="O207" s="9" t="s">
        <v>467</v>
      </c>
      <c r="P207" s="9" t="s">
        <v>476</v>
      </c>
      <c r="Q207" s="9" t="s">
        <v>361</v>
      </c>
      <c r="R207" s="9" t="s">
        <v>464</v>
      </c>
      <c r="S207">
        <v>4</v>
      </c>
      <c r="T207" s="96">
        <v>199.83</v>
      </c>
    </row>
    <row r="208" spans="12:20">
      <c r="L208" s="91">
        <v>39941</v>
      </c>
      <c r="M208" s="9" t="s">
        <v>463</v>
      </c>
      <c r="N208" s="9" t="s">
        <v>454</v>
      </c>
      <c r="O208" s="9" t="s">
        <v>467</v>
      </c>
      <c r="P208" s="9" t="s">
        <v>293</v>
      </c>
      <c r="Q208" s="9" t="s">
        <v>360</v>
      </c>
      <c r="R208" s="9" t="s">
        <v>464</v>
      </c>
      <c r="S208">
        <v>3</v>
      </c>
      <c r="T208" s="96">
        <v>134.21</v>
      </c>
    </row>
    <row r="209" spans="12:20">
      <c r="L209" s="91">
        <v>39941</v>
      </c>
      <c r="M209" s="9" t="s">
        <v>463</v>
      </c>
      <c r="N209" s="9" t="s">
        <v>454</v>
      </c>
      <c r="O209" s="9" t="s">
        <v>467</v>
      </c>
      <c r="P209" s="9" t="s">
        <v>477</v>
      </c>
      <c r="Q209" s="9" t="s">
        <v>360</v>
      </c>
      <c r="R209" s="9" t="s">
        <v>464</v>
      </c>
      <c r="S209">
        <v>4</v>
      </c>
      <c r="T209" s="96">
        <v>188.41</v>
      </c>
    </row>
    <row r="210" spans="12:20">
      <c r="L210" s="91">
        <v>39941</v>
      </c>
      <c r="M210" s="9" t="s">
        <v>463</v>
      </c>
      <c r="N210" s="9" t="s">
        <v>454</v>
      </c>
      <c r="O210" s="9" t="s">
        <v>65</v>
      </c>
      <c r="P210" s="9" t="s">
        <v>476</v>
      </c>
      <c r="Q210" s="9" t="s">
        <v>360</v>
      </c>
      <c r="R210" s="9" t="s">
        <v>464</v>
      </c>
      <c r="S210">
        <v>4</v>
      </c>
      <c r="T210" s="96">
        <v>102.72</v>
      </c>
    </row>
    <row r="211" spans="12:20">
      <c r="L211" s="91">
        <v>39941</v>
      </c>
      <c r="M211" s="9" t="s">
        <v>463</v>
      </c>
      <c r="N211" s="9" t="s">
        <v>454</v>
      </c>
      <c r="O211" s="9" t="s">
        <v>65</v>
      </c>
      <c r="P211" s="9" t="s">
        <v>477</v>
      </c>
      <c r="Q211" s="9" t="s">
        <v>360</v>
      </c>
      <c r="R211" s="9" t="s">
        <v>458</v>
      </c>
      <c r="S211">
        <v>2</v>
      </c>
      <c r="T211" s="96">
        <v>85.63</v>
      </c>
    </row>
    <row r="212" spans="12:20">
      <c r="L212" s="91">
        <v>39942</v>
      </c>
      <c r="M212" s="9" t="s">
        <v>466</v>
      </c>
      <c r="N212" s="9" t="s">
        <v>452</v>
      </c>
      <c r="O212" s="9" t="s">
        <v>65</v>
      </c>
      <c r="P212" s="9" t="s">
        <v>293</v>
      </c>
      <c r="Q212" s="9" t="s">
        <v>360</v>
      </c>
      <c r="R212" s="9" t="s">
        <v>457</v>
      </c>
      <c r="S212">
        <v>4</v>
      </c>
      <c r="T212" s="96">
        <v>206.87</v>
      </c>
    </row>
    <row r="213" spans="12:20">
      <c r="L213" s="91">
        <v>39942</v>
      </c>
      <c r="M213" s="9" t="s">
        <v>466</v>
      </c>
      <c r="N213" s="9" t="s">
        <v>453</v>
      </c>
      <c r="O213" s="9" t="s">
        <v>467</v>
      </c>
      <c r="P213" s="9" t="s">
        <v>477</v>
      </c>
      <c r="Q213" s="9" t="s">
        <v>361</v>
      </c>
      <c r="R213" s="9" t="s">
        <v>457</v>
      </c>
      <c r="S213">
        <v>2</v>
      </c>
      <c r="T213" s="96">
        <v>141.22</v>
      </c>
    </row>
    <row r="214" spans="12:20">
      <c r="L214" s="91">
        <v>39942</v>
      </c>
      <c r="M214" s="9" t="s">
        <v>466</v>
      </c>
      <c r="N214" s="9" t="s">
        <v>454</v>
      </c>
      <c r="O214" s="9" t="s">
        <v>65</v>
      </c>
      <c r="P214" s="9" t="s">
        <v>476</v>
      </c>
      <c r="Q214" s="9" t="s">
        <v>360</v>
      </c>
      <c r="R214" s="9" t="s">
        <v>457</v>
      </c>
      <c r="S214">
        <v>10</v>
      </c>
      <c r="T214" s="96">
        <v>463.4</v>
      </c>
    </row>
    <row r="215" spans="12:20">
      <c r="L215" s="91">
        <v>39942</v>
      </c>
      <c r="M215" s="9" t="s">
        <v>466</v>
      </c>
      <c r="N215" s="9" t="s">
        <v>454</v>
      </c>
      <c r="O215" s="9" t="s">
        <v>467</v>
      </c>
      <c r="P215" s="9" t="s">
        <v>477</v>
      </c>
      <c r="Q215" s="9" t="s">
        <v>361</v>
      </c>
      <c r="R215" s="9" t="s">
        <v>464</v>
      </c>
      <c r="S215">
        <v>5</v>
      </c>
      <c r="T215" s="96">
        <v>166.54</v>
      </c>
    </row>
    <row r="216" spans="12:20">
      <c r="L216" s="91">
        <v>39943</v>
      </c>
      <c r="M216" s="9" t="s">
        <v>468</v>
      </c>
      <c r="N216" s="9" t="s">
        <v>452</v>
      </c>
      <c r="O216" s="9" t="s">
        <v>469</v>
      </c>
      <c r="P216" s="9" t="s">
        <v>477</v>
      </c>
      <c r="Q216" s="9" t="s">
        <v>361</v>
      </c>
      <c r="R216" s="9" t="s">
        <v>457</v>
      </c>
      <c r="S216">
        <v>6</v>
      </c>
      <c r="T216" s="96">
        <v>260.62</v>
      </c>
    </row>
    <row r="217" spans="12:20">
      <c r="L217" s="91">
        <v>39943</v>
      </c>
      <c r="M217" s="9" t="s">
        <v>468</v>
      </c>
      <c r="N217" s="9" t="s">
        <v>453</v>
      </c>
      <c r="O217" s="9" t="s">
        <v>469</v>
      </c>
      <c r="P217" s="9" t="s">
        <v>476</v>
      </c>
      <c r="Q217" s="9" t="s">
        <v>361</v>
      </c>
      <c r="R217" s="9" t="s">
        <v>458</v>
      </c>
      <c r="S217">
        <v>1</v>
      </c>
      <c r="T217" s="96">
        <v>79.16</v>
      </c>
    </row>
    <row r="218" spans="12:20">
      <c r="L218" s="91">
        <v>39944</v>
      </c>
      <c r="M218" s="9" t="s">
        <v>470</v>
      </c>
      <c r="N218" s="9" t="s">
        <v>453</v>
      </c>
      <c r="O218" s="9" t="s">
        <v>65</v>
      </c>
      <c r="P218" s="95" t="s">
        <v>477</v>
      </c>
      <c r="Q218" s="9" t="s">
        <v>361</v>
      </c>
      <c r="R218" s="9" t="s">
        <v>457</v>
      </c>
      <c r="S218">
        <v>6</v>
      </c>
      <c r="T218" s="96">
        <v>320.39999999999998</v>
      </c>
    </row>
    <row r="219" spans="12:20">
      <c r="L219" s="91">
        <v>39944</v>
      </c>
      <c r="M219" s="9" t="s">
        <v>470</v>
      </c>
      <c r="N219" s="9" t="s">
        <v>454</v>
      </c>
      <c r="O219" s="9" t="s">
        <v>469</v>
      </c>
      <c r="P219" s="9" t="s">
        <v>293</v>
      </c>
      <c r="Q219" s="9" t="s">
        <v>360</v>
      </c>
      <c r="R219" s="9" t="s">
        <v>464</v>
      </c>
      <c r="S219">
        <v>2</v>
      </c>
      <c r="T219" s="96">
        <v>79.010000000000005</v>
      </c>
    </row>
    <row r="220" spans="12:20">
      <c r="L220" s="91">
        <v>39945</v>
      </c>
      <c r="M220" s="9" t="s">
        <v>471</v>
      </c>
      <c r="N220" s="9" t="s">
        <v>452</v>
      </c>
      <c r="O220" s="9" t="s">
        <v>65</v>
      </c>
      <c r="P220" s="95" t="s">
        <v>477</v>
      </c>
      <c r="Q220" s="9" t="s">
        <v>361</v>
      </c>
      <c r="R220" s="9" t="s">
        <v>464</v>
      </c>
      <c r="S220">
        <v>2</v>
      </c>
      <c r="T220" s="96">
        <v>126.22</v>
      </c>
    </row>
    <row r="221" spans="12:20">
      <c r="L221" s="91">
        <v>39945</v>
      </c>
      <c r="M221" s="9" t="s">
        <v>471</v>
      </c>
      <c r="N221" s="9" t="s">
        <v>454</v>
      </c>
      <c r="O221" s="9" t="s">
        <v>465</v>
      </c>
      <c r="P221" s="9" t="s">
        <v>476</v>
      </c>
      <c r="Q221" s="9" t="s">
        <v>360</v>
      </c>
      <c r="R221" s="9" t="s">
        <v>457</v>
      </c>
      <c r="S221">
        <v>5</v>
      </c>
      <c r="T221" s="96">
        <v>263.45</v>
      </c>
    </row>
    <row r="222" spans="12:20">
      <c r="L222" s="91">
        <v>39946</v>
      </c>
      <c r="M222" s="9" t="s">
        <v>472</v>
      </c>
      <c r="N222" s="9" t="s">
        <v>452</v>
      </c>
      <c r="O222" s="9" t="s">
        <v>467</v>
      </c>
      <c r="P222" s="9" t="s">
        <v>293</v>
      </c>
      <c r="Q222" s="9" t="s">
        <v>360</v>
      </c>
      <c r="R222" s="9" t="s">
        <v>458</v>
      </c>
      <c r="S222">
        <v>3</v>
      </c>
      <c r="T222" s="96">
        <v>135.86000000000001</v>
      </c>
    </row>
    <row r="223" spans="12:20">
      <c r="L223" s="91">
        <v>39946</v>
      </c>
      <c r="M223" s="9" t="s">
        <v>472</v>
      </c>
      <c r="N223" s="9" t="s">
        <v>453</v>
      </c>
      <c r="O223" s="9" t="s">
        <v>65</v>
      </c>
      <c r="P223" s="95" t="s">
        <v>476</v>
      </c>
      <c r="Q223" s="9" t="s">
        <v>360</v>
      </c>
      <c r="R223" s="9" t="s">
        <v>458</v>
      </c>
      <c r="S223">
        <v>1</v>
      </c>
      <c r="T223" s="96">
        <v>98.74</v>
      </c>
    </row>
    <row r="224" spans="12:20">
      <c r="L224" s="91">
        <v>39946</v>
      </c>
      <c r="M224" s="9" t="s">
        <v>472</v>
      </c>
      <c r="N224" s="9" t="s">
        <v>454</v>
      </c>
      <c r="O224" s="9" t="s">
        <v>467</v>
      </c>
      <c r="P224" s="95" t="s">
        <v>477</v>
      </c>
      <c r="Q224" s="9" t="s">
        <v>361</v>
      </c>
      <c r="R224" s="9" t="s">
        <v>457</v>
      </c>
      <c r="S224">
        <v>1</v>
      </c>
      <c r="T224" s="96">
        <v>101.05</v>
      </c>
    </row>
    <row r="225" spans="12:20">
      <c r="L225" s="91">
        <v>39946</v>
      </c>
      <c r="M225" s="9" t="s">
        <v>472</v>
      </c>
      <c r="N225" s="9" t="s">
        <v>454</v>
      </c>
      <c r="O225" s="9" t="s">
        <v>465</v>
      </c>
      <c r="P225" s="95" t="s">
        <v>293</v>
      </c>
      <c r="Q225" s="9" t="s">
        <v>360</v>
      </c>
      <c r="R225" s="9" t="s">
        <v>457</v>
      </c>
      <c r="S225">
        <v>7</v>
      </c>
      <c r="T225" s="96">
        <v>361.6</v>
      </c>
    </row>
    <row r="226" spans="12:20">
      <c r="L226" s="91">
        <v>39947</v>
      </c>
      <c r="M226" s="9" t="s">
        <v>473</v>
      </c>
      <c r="N226" s="9" t="s">
        <v>454</v>
      </c>
      <c r="O226" s="9" t="s">
        <v>465</v>
      </c>
      <c r="P226" s="9" t="s">
        <v>476</v>
      </c>
      <c r="Q226" s="9" t="s">
        <v>361</v>
      </c>
      <c r="R226" s="9" t="s">
        <v>458</v>
      </c>
      <c r="S226">
        <v>3</v>
      </c>
      <c r="T226" s="96">
        <v>120.56</v>
      </c>
    </row>
    <row r="227" spans="12:20">
      <c r="L227" s="91">
        <v>39948</v>
      </c>
      <c r="M227" s="9" t="s">
        <v>463</v>
      </c>
      <c r="N227" s="9" t="s">
        <v>452</v>
      </c>
      <c r="O227" s="9" t="s">
        <v>65</v>
      </c>
      <c r="P227" s="9" t="s">
        <v>477</v>
      </c>
      <c r="Q227" s="9" t="s">
        <v>361</v>
      </c>
      <c r="R227" s="9" t="s">
        <v>458</v>
      </c>
      <c r="S227">
        <v>1</v>
      </c>
      <c r="T227" s="96">
        <v>52.68</v>
      </c>
    </row>
    <row r="228" spans="12:20">
      <c r="L228" s="91">
        <v>39948</v>
      </c>
      <c r="M228" s="9" t="s">
        <v>463</v>
      </c>
      <c r="N228" s="9" t="s">
        <v>452</v>
      </c>
      <c r="O228" s="9" t="s">
        <v>465</v>
      </c>
      <c r="P228" s="9" t="s">
        <v>476</v>
      </c>
      <c r="Q228" s="9" t="s">
        <v>361</v>
      </c>
      <c r="R228" s="9" t="s">
        <v>458</v>
      </c>
      <c r="S228">
        <v>3</v>
      </c>
      <c r="T228" s="96">
        <v>99.51</v>
      </c>
    </row>
    <row r="229" spans="12:20">
      <c r="L229" s="91">
        <v>39948</v>
      </c>
      <c r="M229" s="9" t="s">
        <v>463</v>
      </c>
      <c r="N229" s="9" t="s">
        <v>453</v>
      </c>
      <c r="O229" s="9" t="s">
        <v>467</v>
      </c>
      <c r="P229" s="9" t="s">
        <v>476</v>
      </c>
      <c r="Q229" s="9" t="s">
        <v>361</v>
      </c>
      <c r="R229" s="9" t="s">
        <v>458</v>
      </c>
      <c r="S229">
        <v>1</v>
      </c>
      <c r="T229" s="96">
        <v>85.29</v>
      </c>
    </row>
    <row r="230" spans="12:20">
      <c r="L230" s="91">
        <v>39948</v>
      </c>
      <c r="M230" s="9" t="s">
        <v>463</v>
      </c>
      <c r="N230" s="9" t="s">
        <v>453</v>
      </c>
      <c r="O230" s="9" t="s">
        <v>465</v>
      </c>
      <c r="P230" s="9" t="s">
        <v>477</v>
      </c>
      <c r="Q230" s="9" t="s">
        <v>361</v>
      </c>
      <c r="R230" s="9" t="s">
        <v>458</v>
      </c>
      <c r="S230">
        <v>3</v>
      </c>
      <c r="T230" s="96">
        <v>143.59</v>
      </c>
    </row>
    <row r="231" spans="12:20">
      <c r="L231" s="91">
        <v>39948</v>
      </c>
      <c r="M231" s="9" t="s">
        <v>463</v>
      </c>
      <c r="N231" s="9" t="s">
        <v>453</v>
      </c>
      <c r="O231" s="9" t="s">
        <v>467</v>
      </c>
      <c r="P231" s="95" t="s">
        <v>477</v>
      </c>
      <c r="Q231" s="9" t="s">
        <v>361</v>
      </c>
      <c r="R231" s="9" t="s">
        <v>457</v>
      </c>
      <c r="S231">
        <v>3</v>
      </c>
      <c r="T231" s="96">
        <v>197.13</v>
      </c>
    </row>
    <row r="232" spans="12:20">
      <c r="L232" s="91">
        <v>39948</v>
      </c>
      <c r="M232" s="9" t="s">
        <v>463</v>
      </c>
      <c r="N232" s="9" t="s">
        <v>453</v>
      </c>
      <c r="O232" s="9" t="s">
        <v>467</v>
      </c>
      <c r="P232" s="9" t="s">
        <v>476</v>
      </c>
      <c r="Q232" s="9" t="s">
        <v>361</v>
      </c>
      <c r="R232" s="9" t="s">
        <v>464</v>
      </c>
      <c r="S232">
        <v>3</v>
      </c>
      <c r="T232" s="96">
        <v>190.74</v>
      </c>
    </row>
    <row r="233" spans="12:20">
      <c r="L233" s="91">
        <v>39948</v>
      </c>
      <c r="M233" s="9" t="s">
        <v>463</v>
      </c>
      <c r="N233" s="9" t="s">
        <v>454</v>
      </c>
      <c r="O233" s="9" t="s">
        <v>65</v>
      </c>
      <c r="P233" s="9" t="s">
        <v>476</v>
      </c>
      <c r="Q233" s="9" t="s">
        <v>360</v>
      </c>
      <c r="R233" s="9" t="s">
        <v>458</v>
      </c>
      <c r="S233">
        <v>3</v>
      </c>
      <c r="T233" s="96">
        <v>111.44</v>
      </c>
    </row>
    <row r="234" spans="12:20">
      <c r="L234" s="91">
        <v>39949</v>
      </c>
      <c r="M234" s="9" t="s">
        <v>466</v>
      </c>
      <c r="N234" s="9" t="s">
        <v>452</v>
      </c>
      <c r="O234" s="9" t="s">
        <v>65</v>
      </c>
      <c r="P234" s="9" t="s">
        <v>476</v>
      </c>
      <c r="Q234" s="9" t="s">
        <v>360</v>
      </c>
      <c r="R234" s="9" t="s">
        <v>464</v>
      </c>
      <c r="S234">
        <v>3</v>
      </c>
      <c r="T234" s="96">
        <v>153.38999999999999</v>
      </c>
    </row>
    <row r="235" spans="12:20">
      <c r="L235" s="91">
        <v>39949</v>
      </c>
      <c r="M235" s="9" t="s">
        <v>466</v>
      </c>
      <c r="N235" s="9" t="s">
        <v>453</v>
      </c>
      <c r="O235" s="9" t="s">
        <v>469</v>
      </c>
      <c r="P235" s="9" t="s">
        <v>477</v>
      </c>
      <c r="Q235" s="9" t="s">
        <v>361</v>
      </c>
      <c r="R235" s="9" t="s">
        <v>464</v>
      </c>
      <c r="S235">
        <v>2</v>
      </c>
      <c r="T235" s="96">
        <v>65.400000000000006</v>
      </c>
    </row>
    <row r="236" spans="12:20">
      <c r="L236" s="91">
        <v>39949</v>
      </c>
      <c r="M236" s="9" t="s">
        <v>466</v>
      </c>
      <c r="N236" s="9" t="s">
        <v>454</v>
      </c>
      <c r="O236" s="9" t="s">
        <v>465</v>
      </c>
      <c r="P236" s="95" t="s">
        <v>477</v>
      </c>
      <c r="Q236" s="9" t="s">
        <v>361</v>
      </c>
      <c r="R236" s="9" t="s">
        <v>457</v>
      </c>
      <c r="S236">
        <v>9</v>
      </c>
      <c r="T236" s="96">
        <v>448.2</v>
      </c>
    </row>
    <row r="237" spans="12:20">
      <c r="L237" s="91">
        <v>39949</v>
      </c>
      <c r="M237" s="9" t="s">
        <v>466</v>
      </c>
      <c r="N237" s="9" t="s">
        <v>454</v>
      </c>
      <c r="O237" s="9" t="s">
        <v>467</v>
      </c>
      <c r="P237" s="95" t="s">
        <v>477</v>
      </c>
      <c r="Q237" s="9" t="s">
        <v>360</v>
      </c>
      <c r="R237" s="9" t="s">
        <v>457</v>
      </c>
      <c r="S237">
        <v>2</v>
      </c>
      <c r="T237" s="96">
        <v>123.19</v>
      </c>
    </row>
    <row r="238" spans="12:20">
      <c r="L238" s="91">
        <v>39950</v>
      </c>
      <c r="M238" s="9" t="s">
        <v>470</v>
      </c>
      <c r="N238" s="9" t="s">
        <v>452</v>
      </c>
      <c r="O238" s="9" t="s">
        <v>467</v>
      </c>
      <c r="P238" s="95" t="s">
        <v>477</v>
      </c>
      <c r="Q238" s="9" t="s">
        <v>361</v>
      </c>
      <c r="R238" s="9" t="s">
        <v>457</v>
      </c>
      <c r="S238">
        <v>5</v>
      </c>
      <c r="T238" s="96">
        <v>210.28</v>
      </c>
    </row>
    <row r="239" spans="12:20">
      <c r="L239" s="91">
        <v>39950</v>
      </c>
      <c r="M239" s="9" t="s">
        <v>470</v>
      </c>
      <c r="N239" s="9" t="s">
        <v>452</v>
      </c>
      <c r="O239" s="9" t="s">
        <v>465</v>
      </c>
      <c r="P239" s="9" t="s">
        <v>477</v>
      </c>
      <c r="Q239" s="9" t="s">
        <v>361</v>
      </c>
      <c r="R239" s="9" t="s">
        <v>457</v>
      </c>
      <c r="S239">
        <v>7</v>
      </c>
      <c r="T239" s="96">
        <v>349.46</v>
      </c>
    </row>
    <row r="240" spans="12:20">
      <c r="L240" s="91">
        <v>39950</v>
      </c>
      <c r="M240" s="9" t="s">
        <v>470</v>
      </c>
      <c r="N240" s="9" t="s">
        <v>454</v>
      </c>
      <c r="O240" s="9" t="s">
        <v>467</v>
      </c>
      <c r="P240" s="95" t="s">
        <v>476</v>
      </c>
      <c r="Q240" s="9" t="s">
        <v>360</v>
      </c>
      <c r="R240" s="9" t="s">
        <v>457</v>
      </c>
      <c r="S240">
        <v>4</v>
      </c>
      <c r="T240" s="96">
        <v>290.63</v>
      </c>
    </row>
    <row r="241" spans="12:20">
      <c r="L241" s="91">
        <v>39950</v>
      </c>
      <c r="M241" s="9" t="s">
        <v>470</v>
      </c>
      <c r="N241" s="9" t="s">
        <v>454</v>
      </c>
      <c r="O241" s="9" t="s">
        <v>469</v>
      </c>
      <c r="P241" s="9" t="s">
        <v>477</v>
      </c>
      <c r="Q241" s="9" t="s">
        <v>361</v>
      </c>
      <c r="R241" s="9" t="s">
        <v>458</v>
      </c>
      <c r="S241">
        <v>3</v>
      </c>
      <c r="T241" s="96">
        <v>103.03</v>
      </c>
    </row>
    <row r="242" spans="12:20">
      <c r="L242" s="91">
        <v>39951</v>
      </c>
      <c r="M242" s="9" t="s">
        <v>471</v>
      </c>
      <c r="N242" s="9" t="s">
        <v>452</v>
      </c>
      <c r="O242" s="9" t="s">
        <v>467</v>
      </c>
      <c r="P242" s="9" t="s">
        <v>477</v>
      </c>
      <c r="Q242" s="9" t="s">
        <v>360</v>
      </c>
      <c r="R242" s="9" t="s">
        <v>458</v>
      </c>
      <c r="S242">
        <v>2</v>
      </c>
      <c r="T242" s="96">
        <v>112.54</v>
      </c>
    </row>
    <row r="243" spans="12:20">
      <c r="L243" s="91">
        <v>39951</v>
      </c>
      <c r="M243" s="9" t="s">
        <v>471</v>
      </c>
      <c r="N243" s="9" t="s">
        <v>453</v>
      </c>
      <c r="O243" s="9" t="s">
        <v>469</v>
      </c>
      <c r="P243" s="95" t="s">
        <v>476</v>
      </c>
      <c r="Q243" s="9" t="s">
        <v>360</v>
      </c>
      <c r="R243" s="9" t="s">
        <v>457</v>
      </c>
      <c r="S243">
        <v>8</v>
      </c>
      <c r="T243" s="96">
        <v>399.36</v>
      </c>
    </row>
    <row r="244" spans="12:20">
      <c r="L244" s="91">
        <v>39951</v>
      </c>
      <c r="M244" s="9" t="s">
        <v>471</v>
      </c>
      <c r="N244" s="9" t="s">
        <v>454</v>
      </c>
      <c r="O244" s="9" t="s">
        <v>467</v>
      </c>
      <c r="P244" s="9" t="s">
        <v>476</v>
      </c>
      <c r="Q244" s="9" t="s">
        <v>360</v>
      </c>
      <c r="R244" s="9" t="s">
        <v>464</v>
      </c>
      <c r="S244">
        <v>2</v>
      </c>
      <c r="T244" s="96">
        <v>68.180000000000007</v>
      </c>
    </row>
    <row r="245" spans="12:20">
      <c r="L245" s="91">
        <v>39952</v>
      </c>
      <c r="M245" s="9" t="s">
        <v>472</v>
      </c>
      <c r="N245" s="9" t="s">
        <v>452</v>
      </c>
      <c r="O245" s="9" t="s">
        <v>469</v>
      </c>
      <c r="P245" s="9" t="s">
        <v>477</v>
      </c>
      <c r="Q245" s="9" t="s">
        <v>360</v>
      </c>
      <c r="R245" s="9" t="s">
        <v>464</v>
      </c>
      <c r="S245">
        <v>3</v>
      </c>
      <c r="T245" s="96">
        <v>146.58000000000001</v>
      </c>
    </row>
    <row r="246" spans="12:20">
      <c r="L246" s="91">
        <v>39952</v>
      </c>
      <c r="M246" s="9" t="s">
        <v>472</v>
      </c>
      <c r="N246" s="9" t="s">
        <v>452</v>
      </c>
      <c r="O246" s="9" t="s">
        <v>469</v>
      </c>
      <c r="P246" s="95" t="s">
        <v>293</v>
      </c>
      <c r="Q246" s="9" t="s">
        <v>361</v>
      </c>
      <c r="R246" s="9" t="s">
        <v>457</v>
      </c>
      <c r="S246">
        <v>6</v>
      </c>
      <c r="T246" s="96">
        <v>309.5</v>
      </c>
    </row>
    <row r="247" spans="12:20">
      <c r="L247" s="91">
        <v>39952</v>
      </c>
      <c r="M247" s="9" t="s">
        <v>472</v>
      </c>
      <c r="N247" s="9" t="s">
        <v>452</v>
      </c>
      <c r="O247" s="9" t="s">
        <v>65</v>
      </c>
      <c r="P247" s="9" t="s">
        <v>477</v>
      </c>
      <c r="Q247" s="9" t="s">
        <v>360</v>
      </c>
      <c r="R247" s="9" t="s">
        <v>464</v>
      </c>
      <c r="S247">
        <v>5</v>
      </c>
      <c r="T247" s="96">
        <v>177.96</v>
      </c>
    </row>
    <row r="248" spans="12:20">
      <c r="L248" s="91">
        <v>39952</v>
      </c>
      <c r="M248" s="9" t="s">
        <v>472</v>
      </c>
      <c r="N248" s="9" t="s">
        <v>452</v>
      </c>
      <c r="O248" s="9" t="s">
        <v>467</v>
      </c>
      <c r="P248" s="95" t="s">
        <v>477</v>
      </c>
      <c r="Q248" s="9" t="s">
        <v>360</v>
      </c>
      <c r="R248" s="9" t="s">
        <v>458</v>
      </c>
      <c r="S248">
        <v>2</v>
      </c>
      <c r="T248" s="96">
        <v>119.46</v>
      </c>
    </row>
    <row r="249" spans="12:20">
      <c r="L249" s="91">
        <v>39952</v>
      </c>
      <c r="M249" s="9" t="s">
        <v>472</v>
      </c>
      <c r="N249" s="9" t="s">
        <v>453</v>
      </c>
      <c r="O249" s="9" t="s">
        <v>65</v>
      </c>
      <c r="P249" s="9" t="s">
        <v>293</v>
      </c>
      <c r="Q249" s="9" t="s">
        <v>361</v>
      </c>
      <c r="R249" s="9" t="s">
        <v>458</v>
      </c>
      <c r="S249">
        <v>3</v>
      </c>
      <c r="T249" s="96">
        <v>119.66</v>
      </c>
    </row>
    <row r="250" spans="12:20">
      <c r="L250" s="91">
        <v>39952</v>
      </c>
      <c r="M250" s="9" t="s">
        <v>472</v>
      </c>
      <c r="N250" s="9" t="s">
        <v>453</v>
      </c>
      <c r="O250" s="9" t="s">
        <v>469</v>
      </c>
      <c r="P250" s="9" t="s">
        <v>293</v>
      </c>
      <c r="Q250" s="9" t="s">
        <v>361</v>
      </c>
      <c r="R250" s="9" t="s">
        <v>464</v>
      </c>
      <c r="S250">
        <v>4</v>
      </c>
      <c r="T250" s="96">
        <v>168.87</v>
      </c>
    </row>
    <row r="251" spans="12:20">
      <c r="L251" s="91">
        <v>39952</v>
      </c>
      <c r="M251" s="9" t="s">
        <v>472</v>
      </c>
      <c r="N251" s="9" t="s">
        <v>453</v>
      </c>
      <c r="O251" s="9" t="s">
        <v>467</v>
      </c>
      <c r="P251" s="9" t="s">
        <v>293</v>
      </c>
      <c r="Q251" s="9" t="s">
        <v>361</v>
      </c>
      <c r="R251" s="9" t="s">
        <v>457</v>
      </c>
      <c r="S251">
        <v>4</v>
      </c>
      <c r="T251" s="96">
        <v>192.39</v>
      </c>
    </row>
    <row r="252" spans="12:20">
      <c r="L252" s="91">
        <v>39952</v>
      </c>
      <c r="M252" s="9" t="s">
        <v>472</v>
      </c>
      <c r="N252" s="9" t="s">
        <v>453</v>
      </c>
      <c r="O252" s="9" t="s">
        <v>467</v>
      </c>
      <c r="P252" s="9" t="s">
        <v>476</v>
      </c>
      <c r="Q252" s="9" t="s">
        <v>361</v>
      </c>
      <c r="R252" s="9" t="s">
        <v>457</v>
      </c>
      <c r="S252">
        <v>2</v>
      </c>
      <c r="T252" s="96">
        <v>101.73</v>
      </c>
    </row>
    <row r="253" spans="12:20">
      <c r="L253" s="91">
        <v>39952</v>
      </c>
      <c r="M253" s="9" t="s">
        <v>472</v>
      </c>
      <c r="N253" s="9" t="s">
        <v>453</v>
      </c>
      <c r="O253" s="9" t="s">
        <v>465</v>
      </c>
      <c r="P253" s="9" t="s">
        <v>477</v>
      </c>
      <c r="Q253" s="9" t="s">
        <v>360</v>
      </c>
      <c r="R253" s="9" t="s">
        <v>458</v>
      </c>
      <c r="S253">
        <v>2</v>
      </c>
      <c r="T253" s="96">
        <v>74.94</v>
      </c>
    </row>
    <row r="254" spans="12:20">
      <c r="L254" s="91">
        <v>39952</v>
      </c>
      <c r="M254" s="9" t="s">
        <v>472</v>
      </c>
      <c r="N254" s="9" t="s">
        <v>454</v>
      </c>
      <c r="O254" s="9" t="s">
        <v>469</v>
      </c>
      <c r="P254" s="9" t="s">
        <v>293</v>
      </c>
      <c r="Q254" s="9" t="s">
        <v>361</v>
      </c>
      <c r="R254" s="9" t="s">
        <v>464</v>
      </c>
      <c r="S254">
        <v>8</v>
      </c>
      <c r="T254" s="96">
        <v>291.3</v>
      </c>
    </row>
    <row r="255" spans="12:20">
      <c r="L255" s="91">
        <v>39953</v>
      </c>
      <c r="M255" s="9" t="s">
        <v>473</v>
      </c>
      <c r="N255" s="9" t="s">
        <v>453</v>
      </c>
      <c r="O255" s="9" t="s">
        <v>65</v>
      </c>
      <c r="P255" s="95" t="s">
        <v>293</v>
      </c>
      <c r="Q255" s="9" t="s">
        <v>361</v>
      </c>
      <c r="R255" s="9" t="s">
        <v>464</v>
      </c>
      <c r="S255">
        <v>3</v>
      </c>
      <c r="T255" s="96">
        <v>161</v>
      </c>
    </row>
    <row r="256" spans="12:20">
      <c r="L256" s="91">
        <v>39954</v>
      </c>
      <c r="M256" s="9" t="s">
        <v>463</v>
      </c>
      <c r="N256" s="9" t="s">
        <v>453</v>
      </c>
      <c r="O256" s="9" t="s">
        <v>65</v>
      </c>
      <c r="P256" s="9" t="s">
        <v>476</v>
      </c>
      <c r="Q256" s="9" t="s">
        <v>361</v>
      </c>
      <c r="R256" s="9" t="s">
        <v>458</v>
      </c>
      <c r="S256">
        <v>3</v>
      </c>
      <c r="T256" s="96">
        <v>116.01</v>
      </c>
    </row>
    <row r="257" spans="12:20">
      <c r="L257" s="91">
        <v>39954</v>
      </c>
      <c r="M257" s="9" t="s">
        <v>463</v>
      </c>
      <c r="N257" s="9" t="s">
        <v>453</v>
      </c>
      <c r="O257" s="9" t="s">
        <v>65</v>
      </c>
      <c r="P257" s="9" t="s">
        <v>476</v>
      </c>
      <c r="Q257" s="9" t="s">
        <v>360</v>
      </c>
      <c r="R257" s="9" t="s">
        <v>458</v>
      </c>
      <c r="S257">
        <v>2</v>
      </c>
      <c r="T257" s="96">
        <v>74.39</v>
      </c>
    </row>
    <row r="258" spans="12:20">
      <c r="L258" s="91">
        <v>39954</v>
      </c>
      <c r="M258" s="9" t="s">
        <v>463</v>
      </c>
      <c r="N258" s="9" t="s">
        <v>454</v>
      </c>
      <c r="O258" s="9" t="s">
        <v>465</v>
      </c>
      <c r="P258" s="9" t="s">
        <v>476</v>
      </c>
      <c r="Q258" s="9" t="s">
        <v>360</v>
      </c>
      <c r="R258" s="9" t="s">
        <v>464</v>
      </c>
      <c r="S258">
        <v>4</v>
      </c>
      <c r="T258" s="96">
        <v>226.25</v>
      </c>
    </row>
    <row r="259" spans="12:20">
      <c r="L259" s="91">
        <v>39954</v>
      </c>
      <c r="M259" s="9" t="s">
        <v>463</v>
      </c>
      <c r="N259" s="9" t="s">
        <v>454</v>
      </c>
      <c r="O259" s="9" t="s">
        <v>65</v>
      </c>
      <c r="P259" s="9" t="s">
        <v>293</v>
      </c>
      <c r="Q259" s="9" t="s">
        <v>360</v>
      </c>
      <c r="R259" s="9" t="s">
        <v>464</v>
      </c>
      <c r="S259">
        <v>3</v>
      </c>
      <c r="T259" s="96">
        <v>135.19</v>
      </c>
    </row>
    <row r="260" spans="12:20">
      <c r="L260" s="91">
        <v>39955</v>
      </c>
      <c r="M260" s="9" t="s">
        <v>466</v>
      </c>
      <c r="N260" s="9" t="s">
        <v>452</v>
      </c>
      <c r="O260" s="9" t="s">
        <v>65</v>
      </c>
      <c r="P260" s="9" t="s">
        <v>477</v>
      </c>
      <c r="Q260" s="9" t="s">
        <v>360</v>
      </c>
      <c r="R260" s="9" t="s">
        <v>458</v>
      </c>
      <c r="S260">
        <v>4</v>
      </c>
      <c r="T260" s="96">
        <v>126.16</v>
      </c>
    </row>
    <row r="261" spans="12:20">
      <c r="L261" s="91">
        <v>39955</v>
      </c>
      <c r="M261" s="9" t="s">
        <v>466</v>
      </c>
      <c r="N261" s="9" t="s">
        <v>453</v>
      </c>
      <c r="O261" s="9" t="s">
        <v>467</v>
      </c>
      <c r="P261" s="9" t="s">
        <v>293</v>
      </c>
      <c r="Q261" s="9" t="s">
        <v>361</v>
      </c>
      <c r="R261" s="9" t="s">
        <v>464</v>
      </c>
      <c r="S261">
        <v>4</v>
      </c>
      <c r="T261" s="96">
        <v>156.30000000000001</v>
      </c>
    </row>
    <row r="262" spans="12:20">
      <c r="L262" s="91">
        <v>39955</v>
      </c>
      <c r="M262" s="9" t="s">
        <v>466</v>
      </c>
      <c r="N262" s="9" t="s">
        <v>453</v>
      </c>
      <c r="O262" s="9" t="s">
        <v>467</v>
      </c>
      <c r="P262" s="95" t="s">
        <v>477</v>
      </c>
      <c r="Q262" s="9" t="s">
        <v>361</v>
      </c>
      <c r="R262" s="9" t="s">
        <v>458</v>
      </c>
      <c r="S262">
        <v>3</v>
      </c>
      <c r="T262" s="96">
        <v>73.42</v>
      </c>
    </row>
    <row r="263" spans="12:20">
      <c r="L263" s="91">
        <v>39955</v>
      </c>
      <c r="M263" s="9" t="s">
        <v>466</v>
      </c>
      <c r="N263" s="9" t="s">
        <v>453</v>
      </c>
      <c r="O263" s="9" t="s">
        <v>465</v>
      </c>
      <c r="P263" s="9" t="s">
        <v>476</v>
      </c>
      <c r="Q263" s="9" t="s">
        <v>361</v>
      </c>
      <c r="R263" s="9" t="s">
        <v>457</v>
      </c>
      <c r="S263">
        <v>7</v>
      </c>
      <c r="T263" s="96">
        <v>310.74</v>
      </c>
    </row>
    <row r="264" spans="12:20">
      <c r="L264" s="91">
        <v>39955</v>
      </c>
      <c r="M264" s="9" t="s">
        <v>466</v>
      </c>
      <c r="N264" s="9" t="s">
        <v>453</v>
      </c>
      <c r="O264" s="9" t="s">
        <v>465</v>
      </c>
      <c r="P264" s="95" t="s">
        <v>476</v>
      </c>
      <c r="Q264" s="9" t="s">
        <v>361</v>
      </c>
      <c r="R264" s="9" t="s">
        <v>457</v>
      </c>
      <c r="S264">
        <v>6</v>
      </c>
      <c r="T264" s="96">
        <v>296.26</v>
      </c>
    </row>
    <row r="265" spans="12:20">
      <c r="L265" s="91">
        <v>39955</v>
      </c>
      <c r="M265" s="9" t="s">
        <v>466</v>
      </c>
      <c r="N265" s="9" t="s">
        <v>454</v>
      </c>
      <c r="O265" s="9" t="s">
        <v>65</v>
      </c>
      <c r="P265" s="9" t="s">
        <v>293</v>
      </c>
      <c r="Q265" s="9" t="s">
        <v>360</v>
      </c>
      <c r="R265" s="9" t="s">
        <v>458</v>
      </c>
      <c r="S265">
        <v>2</v>
      </c>
      <c r="T265" s="96">
        <v>115.29</v>
      </c>
    </row>
    <row r="266" spans="12:20">
      <c r="L266" s="91">
        <v>39956</v>
      </c>
      <c r="M266" s="9" t="s">
        <v>468</v>
      </c>
      <c r="N266" s="9" t="s">
        <v>454</v>
      </c>
      <c r="O266" s="9" t="s">
        <v>65</v>
      </c>
      <c r="P266" s="9" t="s">
        <v>477</v>
      </c>
      <c r="Q266" s="9" t="s">
        <v>360</v>
      </c>
      <c r="R266" s="9" t="s">
        <v>464</v>
      </c>
      <c r="S266">
        <v>4</v>
      </c>
      <c r="T266" s="96">
        <v>212.94</v>
      </c>
    </row>
    <row r="267" spans="12:20">
      <c r="L267" s="91">
        <v>39957</v>
      </c>
      <c r="M267" s="9" t="s">
        <v>470</v>
      </c>
      <c r="N267" s="9" t="s">
        <v>452</v>
      </c>
      <c r="O267" s="9" t="s">
        <v>467</v>
      </c>
      <c r="P267" s="9" t="s">
        <v>476</v>
      </c>
      <c r="Q267" s="9" t="s">
        <v>361</v>
      </c>
      <c r="R267" s="9" t="s">
        <v>458</v>
      </c>
      <c r="S267">
        <v>2</v>
      </c>
      <c r="T267" s="96">
        <v>85.93</v>
      </c>
    </row>
    <row r="268" spans="12:20">
      <c r="L268" s="91">
        <v>39957</v>
      </c>
      <c r="M268" s="9" t="s">
        <v>470</v>
      </c>
      <c r="N268" s="9" t="s">
        <v>453</v>
      </c>
      <c r="O268" s="9" t="s">
        <v>65</v>
      </c>
      <c r="P268" s="9" t="s">
        <v>477</v>
      </c>
      <c r="Q268" s="9" t="s">
        <v>360</v>
      </c>
      <c r="R268" s="9" t="s">
        <v>458</v>
      </c>
      <c r="S268">
        <v>2</v>
      </c>
      <c r="T268" s="96">
        <v>80.02</v>
      </c>
    </row>
    <row r="269" spans="12:20">
      <c r="L269" s="91">
        <v>39957</v>
      </c>
      <c r="M269" s="9" t="s">
        <v>470</v>
      </c>
      <c r="N269" s="9" t="s">
        <v>453</v>
      </c>
      <c r="O269" s="9" t="s">
        <v>465</v>
      </c>
      <c r="P269" s="95" t="s">
        <v>293</v>
      </c>
      <c r="Q269" s="9" t="s">
        <v>361</v>
      </c>
      <c r="R269" s="9" t="s">
        <v>457</v>
      </c>
      <c r="S269">
        <v>5</v>
      </c>
      <c r="T269" s="96">
        <v>286.17</v>
      </c>
    </row>
    <row r="270" spans="12:20">
      <c r="L270" s="91">
        <v>39958</v>
      </c>
      <c r="M270" s="9" t="s">
        <v>471</v>
      </c>
      <c r="N270" s="9" t="s">
        <v>452</v>
      </c>
      <c r="O270" s="9" t="s">
        <v>467</v>
      </c>
      <c r="P270" s="9" t="s">
        <v>476</v>
      </c>
      <c r="Q270" s="9" t="s">
        <v>361</v>
      </c>
      <c r="R270" s="9" t="s">
        <v>464</v>
      </c>
      <c r="S270">
        <v>4</v>
      </c>
      <c r="T270" s="96">
        <v>190.27</v>
      </c>
    </row>
    <row r="271" spans="12:20">
      <c r="L271" s="91">
        <v>39958</v>
      </c>
      <c r="M271" s="9" t="s">
        <v>471</v>
      </c>
      <c r="N271" s="9" t="s">
        <v>453</v>
      </c>
      <c r="O271" s="9" t="s">
        <v>465</v>
      </c>
      <c r="P271" s="9" t="s">
        <v>477</v>
      </c>
      <c r="Q271" s="9" t="s">
        <v>360</v>
      </c>
      <c r="R271" s="9" t="s">
        <v>457</v>
      </c>
      <c r="S271">
        <v>5</v>
      </c>
      <c r="T271" s="96">
        <v>265.24</v>
      </c>
    </row>
    <row r="272" spans="12:20">
      <c r="L272" s="91">
        <v>39958</v>
      </c>
      <c r="M272" s="9" t="s">
        <v>471</v>
      </c>
      <c r="N272" s="9" t="s">
        <v>453</v>
      </c>
      <c r="O272" s="9" t="s">
        <v>65</v>
      </c>
      <c r="P272" s="95" t="s">
        <v>476</v>
      </c>
      <c r="Q272" s="9" t="s">
        <v>361</v>
      </c>
      <c r="R272" s="9" t="s">
        <v>457</v>
      </c>
      <c r="S272">
        <v>7</v>
      </c>
      <c r="T272" s="96">
        <v>353.93</v>
      </c>
    </row>
    <row r="273" spans="12:20">
      <c r="L273" s="91">
        <v>39959</v>
      </c>
      <c r="M273" s="9" t="s">
        <v>472</v>
      </c>
      <c r="N273" s="9" t="s">
        <v>452</v>
      </c>
      <c r="O273" s="9" t="s">
        <v>465</v>
      </c>
      <c r="P273" s="9" t="s">
        <v>477</v>
      </c>
      <c r="Q273" s="9" t="s">
        <v>360</v>
      </c>
      <c r="R273" s="9" t="s">
        <v>457</v>
      </c>
      <c r="S273">
        <v>5</v>
      </c>
      <c r="T273" s="96">
        <v>314.77</v>
      </c>
    </row>
    <row r="274" spans="12:20">
      <c r="L274" s="91">
        <v>39959</v>
      </c>
      <c r="M274" s="9" t="s">
        <v>472</v>
      </c>
      <c r="N274" s="9" t="s">
        <v>453</v>
      </c>
      <c r="O274" s="9" t="s">
        <v>469</v>
      </c>
      <c r="P274" s="95" t="s">
        <v>477</v>
      </c>
      <c r="Q274" s="9" t="s">
        <v>361</v>
      </c>
      <c r="R274" s="9" t="s">
        <v>457</v>
      </c>
      <c r="S274">
        <v>2</v>
      </c>
      <c r="T274" s="96">
        <v>169.23</v>
      </c>
    </row>
    <row r="275" spans="12:20">
      <c r="L275" s="91">
        <v>39959</v>
      </c>
      <c r="M275" s="9" t="s">
        <v>472</v>
      </c>
      <c r="N275" s="9" t="s">
        <v>454</v>
      </c>
      <c r="O275" s="9" t="s">
        <v>65</v>
      </c>
      <c r="P275" s="9" t="s">
        <v>476</v>
      </c>
      <c r="Q275" s="9" t="s">
        <v>361</v>
      </c>
      <c r="R275" s="9" t="s">
        <v>464</v>
      </c>
      <c r="S275">
        <v>3</v>
      </c>
      <c r="T275" s="96">
        <v>149.71</v>
      </c>
    </row>
    <row r="276" spans="12:20">
      <c r="L276" s="91">
        <v>39959</v>
      </c>
      <c r="M276" s="9" t="s">
        <v>472</v>
      </c>
      <c r="N276" s="9" t="s">
        <v>454</v>
      </c>
      <c r="O276" s="9" t="s">
        <v>469</v>
      </c>
      <c r="P276" s="9" t="s">
        <v>476</v>
      </c>
      <c r="Q276" s="9" t="s">
        <v>360</v>
      </c>
      <c r="R276" s="9" t="s">
        <v>464</v>
      </c>
      <c r="S276">
        <v>2</v>
      </c>
      <c r="T276" s="96">
        <v>105.35</v>
      </c>
    </row>
    <row r="277" spans="12:20">
      <c r="L277" s="91">
        <v>39960</v>
      </c>
      <c r="M277" s="9" t="s">
        <v>463</v>
      </c>
      <c r="N277" s="9" t="s">
        <v>453</v>
      </c>
      <c r="O277" s="9" t="s">
        <v>467</v>
      </c>
      <c r="P277" s="9" t="s">
        <v>477</v>
      </c>
      <c r="Q277" s="9" t="s">
        <v>361</v>
      </c>
      <c r="R277" s="9" t="s">
        <v>464</v>
      </c>
      <c r="S277">
        <v>2</v>
      </c>
      <c r="T277" s="96">
        <v>111.47</v>
      </c>
    </row>
    <row r="278" spans="12:20">
      <c r="L278" s="91">
        <v>39960</v>
      </c>
      <c r="M278" s="9" t="s">
        <v>463</v>
      </c>
      <c r="N278" s="9" t="s">
        <v>454</v>
      </c>
      <c r="O278" s="9" t="s">
        <v>65</v>
      </c>
      <c r="P278" s="9" t="s">
        <v>476</v>
      </c>
      <c r="Q278" s="9" t="s">
        <v>360</v>
      </c>
      <c r="R278" s="9" t="s">
        <v>457</v>
      </c>
      <c r="S278">
        <v>9</v>
      </c>
      <c r="T278" s="96">
        <v>441.16</v>
      </c>
    </row>
    <row r="279" spans="12:20">
      <c r="L279" s="91">
        <v>39961</v>
      </c>
      <c r="M279" s="9" t="s">
        <v>466</v>
      </c>
      <c r="N279" s="9" t="s">
        <v>452</v>
      </c>
      <c r="O279" s="9" t="s">
        <v>469</v>
      </c>
      <c r="P279" s="9" t="s">
        <v>476</v>
      </c>
      <c r="Q279" s="9" t="s">
        <v>361</v>
      </c>
      <c r="R279" s="9" t="s">
        <v>464</v>
      </c>
      <c r="S279">
        <v>5</v>
      </c>
      <c r="T279" s="96">
        <v>179.56</v>
      </c>
    </row>
    <row r="280" spans="12:20">
      <c r="L280" s="91">
        <v>39961</v>
      </c>
      <c r="M280" s="9" t="s">
        <v>466</v>
      </c>
      <c r="N280" s="9" t="s">
        <v>454</v>
      </c>
      <c r="O280" s="9" t="s">
        <v>467</v>
      </c>
      <c r="P280" s="9" t="s">
        <v>476</v>
      </c>
      <c r="Q280" s="9" t="s">
        <v>360</v>
      </c>
      <c r="R280" s="9" t="s">
        <v>464</v>
      </c>
      <c r="S280">
        <v>2</v>
      </c>
      <c r="T280" s="96">
        <v>83.15</v>
      </c>
    </row>
    <row r="281" spans="12:20">
      <c r="L281" s="91">
        <v>39962</v>
      </c>
      <c r="M281" s="9" t="s">
        <v>468</v>
      </c>
      <c r="N281" s="9" t="s">
        <v>454</v>
      </c>
      <c r="O281" s="9" t="s">
        <v>467</v>
      </c>
      <c r="P281" s="9" t="s">
        <v>477</v>
      </c>
      <c r="Q281" s="9" t="s">
        <v>360</v>
      </c>
      <c r="R281" s="9" t="s">
        <v>457</v>
      </c>
      <c r="S281">
        <v>4</v>
      </c>
      <c r="T281" s="96">
        <v>262.86</v>
      </c>
    </row>
    <row r="282" spans="12:20">
      <c r="L282" s="91">
        <v>39962</v>
      </c>
      <c r="M282" s="9" t="s">
        <v>468</v>
      </c>
      <c r="N282" s="9" t="s">
        <v>454</v>
      </c>
      <c r="O282" s="9" t="s">
        <v>469</v>
      </c>
      <c r="P282" s="9" t="s">
        <v>477</v>
      </c>
      <c r="Q282" s="9" t="s">
        <v>360</v>
      </c>
      <c r="R282" s="9" t="s">
        <v>458</v>
      </c>
      <c r="S282">
        <v>2</v>
      </c>
      <c r="T282" s="96">
        <v>82.51</v>
      </c>
    </row>
    <row r="283" spans="12:20">
      <c r="L283" s="91">
        <v>39963</v>
      </c>
      <c r="M283" s="9" t="s">
        <v>470</v>
      </c>
      <c r="N283" s="9" t="s">
        <v>452</v>
      </c>
      <c r="O283" s="9" t="s">
        <v>465</v>
      </c>
      <c r="P283" s="95" t="s">
        <v>476</v>
      </c>
      <c r="Q283" s="9" t="s">
        <v>361</v>
      </c>
      <c r="R283" s="9" t="s">
        <v>457</v>
      </c>
      <c r="S283">
        <v>5</v>
      </c>
      <c r="T283" s="96">
        <v>290.27</v>
      </c>
    </row>
    <row r="284" spans="12:20">
      <c r="L284" s="91">
        <v>39963</v>
      </c>
      <c r="M284" s="9" t="s">
        <v>470</v>
      </c>
      <c r="N284" s="9" t="s">
        <v>452</v>
      </c>
      <c r="O284" s="9" t="s">
        <v>65</v>
      </c>
      <c r="P284" s="95" t="s">
        <v>477</v>
      </c>
      <c r="Q284" s="9" t="s">
        <v>361</v>
      </c>
      <c r="R284" s="9" t="s">
        <v>464</v>
      </c>
      <c r="S284">
        <v>5</v>
      </c>
      <c r="T284" s="96">
        <v>223.08</v>
      </c>
    </row>
    <row r="285" spans="12:20">
      <c r="L285" s="91">
        <v>39963</v>
      </c>
      <c r="M285" s="9" t="s">
        <v>470</v>
      </c>
      <c r="N285" s="9" t="s">
        <v>453</v>
      </c>
      <c r="O285" s="9" t="s">
        <v>465</v>
      </c>
      <c r="P285" s="9" t="s">
        <v>476</v>
      </c>
      <c r="Q285" s="9" t="s">
        <v>361</v>
      </c>
      <c r="R285" s="9" t="s">
        <v>464</v>
      </c>
      <c r="S285">
        <v>3</v>
      </c>
      <c r="T285" s="96">
        <v>165.77</v>
      </c>
    </row>
    <row r="286" spans="12:20">
      <c r="L286" s="91">
        <v>39963</v>
      </c>
      <c r="M286" s="9" t="s">
        <v>470</v>
      </c>
      <c r="N286" s="9" t="s">
        <v>454</v>
      </c>
      <c r="O286" s="9" t="s">
        <v>467</v>
      </c>
      <c r="P286" s="9" t="s">
        <v>477</v>
      </c>
      <c r="Q286" s="9" t="s">
        <v>361</v>
      </c>
      <c r="R286" s="9" t="s">
        <v>458</v>
      </c>
      <c r="S286">
        <v>2</v>
      </c>
      <c r="T286" s="96">
        <v>99.81</v>
      </c>
    </row>
    <row r="287" spans="12:20">
      <c r="L287" s="91">
        <v>39964</v>
      </c>
      <c r="M287" s="9" t="s">
        <v>471</v>
      </c>
      <c r="N287" s="9" t="s">
        <v>452</v>
      </c>
      <c r="O287" s="9" t="s">
        <v>465</v>
      </c>
      <c r="P287" s="9" t="s">
        <v>477</v>
      </c>
      <c r="Q287" s="9" t="s">
        <v>361</v>
      </c>
      <c r="R287" s="9" t="s">
        <v>464</v>
      </c>
      <c r="S287">
        <v>3</v>
      </c>
      <c r="T287" s="96">
        <v>158.94999999999999</v>
      </c>
    </row>
    <row r="288" spans="12:20">
      <c r="L288" s="91">
        <v>39964</v>
      </c>
      <c r="M288" s="9" t="s">
        <v>471</v>
      </c>
      <c r="N288" s="9" t="s">
        <v>452</v>
      </c>
      <c r="O288" s="9" t="s">
        <v>469</v>
      </c>
      <c r="P288" s="9" t="s">
        <v>477</v>
      </c>
      <c r="Q288" s="9" t="s">
        <v>361</v>
      </c>
      <c r="R288" s="9" t="s">
        <v>457</v>
      </c>
      <c r="S288">
        <v>5</v>
      </c>
      <c r="T288" s="96">
        <v>280.99</v>
      </c>
    </row>
    <row r="289" spans="12:20">
      <c r="L289" s="91">
        <v>39964</v>
      </c>
      <c r="M289" s="9" t="s">
        <v>471</v>
      </c>
      <c r="N289" s="9" t="s">
        <v>452</v>
      </c>
      <c r="O289" s="9" t="s">
        <v>467</v>
      </c>
      <c r="P289" s="9" t="s">
        <v>477</v>
      </c>
      <c r="Q289" s="9" t="s">
        <v>361</v>
      </c>
      <c r="R289" s="9" t="s">
        <v>458</v>
      </c>
      <c r="S289">
        <v>4</v>
      </c>
      <c r="T289" s="96">
        <v>149.88999999999999</v>
      </c>
    </row>
    <row r="290" spans="12:20">
      <c r="L290" s="91">
        <v>39964</v>
      </c>
      <c r="M290" s="9" t="s">
        <v>471</v>
      </c>
      <c r="N290" s="9" t="s">
        <v>453</v>
      </c>
      <c r="O290" s="9" t="s">
        <v>467</v>
      </c>
      <c r="P290" s="9" t="s">
        <v>476</v>
      </c>
      <c r="Q290" s="9" t="s">
        <v>361</v>
      </c>
      <c r="R290" s="9" t="s">
        <v>457</v>
      </c>
      <c r="S290">
        <v>7</v>
      </c>
      <c r="T290" s="96">
        <v>363.52</v>
      </c>
    </row>
    <row r="291" spans="12:20">
      <c r="L291" s="91">
        <v>39964</v>
      </c>
      <c r="M291" s="9" t="s">
        <v>471</v>
      </c>
      <c r="N291" s="9" t="s">
        <v>454</v>
      </c>
      <c r="O291" s="9" t="s">
        <v>465</v>
      </c>
      <c r="P291" s="9" t="s">
        <v>476</v>
      </c>
      <c r="Q291" s="9" t="s">
        <v>360</v>
      </c>
      <c r="R291" s="9" t="s">
        <v>458</v>
      </c>
      <c r="S291">
        <v>2</v>
      </c>
      <c r="T291" s="96">
        <v>93.97</v>
      </c>
    </row>
    <row r="292" spans="12:20">
      <c r="L292" s="91">
        <v>39965</v>
      </c>
      <c r="M292" s="9" t="s">
        <v>472</v>
      </c>
      <c r="N292" s="9" t="s">
        <v>453</v>
      </c>
      <c r="O292" s="9" t="s">
        <v>465</v>
      </c>
      <c r="P292" s="95" t="s">
        <v>477</v>
      </c>
      <c r="Q292" s="9" t="s">
        <v>361</v>
      </c>
      <c r="R292" s="9" t="s">
        <v>457</v>
      </c>
      <c r="S292">
        <v>8</v>
      </c>
      <c r="T292" s="96">
        <v>391.97</v>
      </c>
    </row>
    <row r="293" spans="12:20">
      <c r="L293" s="91">
        <v>39965</v>
      </c>
      <c r="M293" s="9" t="s">
        <v>472</v>
      </c>
      <c r="N293" s="9" t="s">
        <v>453</v>
      </c>
      <c r="O293" s="9" t="s">
        <v>65</v>
      </c>
      <c r="P293" s="95" t="s">
        <v>476</v>
      </c>
      <c r="Q293" s="9" t="s">
        <v>361</v>
      </c>
      <c r="R293" s="9" t="s">
        <v>457</v>
      </c>
      <c r="S293">
        <v>5</v>
      </c>
      <c r="T293" s="96">
        <v>275.54000000000002</v>
      </c>
    </row>
    <row r="294" spans="12:20">
      <c r="L294" s="91">
        <v>39965</v>
      </c>
      <c r="M294" s="9" t="s">
        <v>472</v>
      </c>
      <c r="N294" s="9" t="s">
        <v>453</v>
      </c>
      <c r="O294" s="9" t="s">
        <v>465</v>
      </c>
      <c r="P294" s="9" t="s">
        <v>476</v>
      </c>
      <c r="Q294" s="9" t="s">
        <v>360</v>
      </c>
      <c r="R294" s="9" t="s">
        <v>458</v>
      </c>
      <c r="S294">
        <v>1</v>
      </c>
      <c r="T294" s="96">
        <v>115.55</v>
      </c>
    </row>
    <row r="295" spans="12:20">
      <c r="L295" s="91">
        <v>39965</v>
      </c>
      <c r="M295" s="9" t="s">
        <v>472</v>
      </c>
      <c r="N295" s="9" t="s">
        <v>454</v>
      </c>
      <c r="O295" s="9" t="s">
        <v>469</v>
      </c>
      <c r="P295" s="9" t="s">
        <v>477</v>
      </c>
      <c r="Q295" s="9" t="s">
        <v>360</v>
      </c>
      <c r="R295" s="9" t="s">
        <v>464</v>
      </c>
      <c r="S295">
        <v>3</v>
      </c>
      <c r="T295" s="96">
        <v>125</v>
      </c>
    </row>
    <row r="296" spans="12:20">
      <c r="L296" s="91">
        <v>39965</v>
      </c>
      <c r="M296" s="9" t="s">
        <v>472</v>
      </c>
      <c r="N296" s="9" t="s">
        <v>454</v>
      </c>
      <c r="O296" s="9" t="s">
        <v>467</v>
      </c>
      <c r="P296" s="9" t="s">
        <v>477</v>
      </c>
      <c r="Q296" s="9" t="s">
        <v>361</v>
      </c>
      <c r="R296" s="9" t="s">
        <v>464</v>
      </c>
      <c r="S296">
        <v>1</v>
      </c>
      <c r="T296" s="96">
        <v>103.15</v>
      </c>
    </row>
    <row r="297" spans="12:20">
      <c r="L297" s="91">
        <v>39965</v>
      </c>
      <c r="M297" s="9" t="s">
        <v>472</v>
      </c>
      <c r="N297" s="9" t="s">
        <v>454</v>
      </c>
      <c r="O297" s="9" t="s">
        <v>465</v>
      </c>
      <c r="P297" s="9" t="s">
        <v>477</v>
      </c>
      <c r="Q297" s="9" t="s">
        <v>360</v>
      </c>
      <c r="R297" s="9" t="s">
        <v>464</v>
      </c>
      <c r="S297">
        <v>9</v>
      </c>
      <c r="T297" s="96">
        <v>256.7</v>
      </c>
    </row>
    <row r="298" spans="12:20">
      <c r="L298" s="91">
        <v>39965</v>
      </c>
      <c r="M298" s="9" t="s">
        <v>472</v>
      </c>
      <c r="N298" s="9" t="s">
        <v>454</v>
      </c>
      <c r="O298" s="9" t="s">
        <v>469</v>
      </c>
      <c r="P298" s="9" t="s">
        <v>476</v>
      </c>
      <c r="Q298" s="9" t="s">
        <v>361</v>
      </c>
      <c r="R298" s="9" t="s">
        <v>464</v>
      </c>
      <c r="S298">
        <v>1</v>
      </c>
      <c r="T298" s="96">
        <v>117.99</v>
      </c>
    </row>
    <row r="299" spans="12:20">
      <c r="L299" s="91">
        <v>39965</v>
      </c>
      <c r="M299" s="9" t="s">
        <v>472</v>
      </c>
      <c r="N299" s="9" t="s">
        <v>454</v>
      </c>
      <c r="O299" s="9" t="s">
        <v>467</v>
      </c>
      <c r="P299" s="9" t="s">
        <v>476</v>
      </c>
      <c r="Q299" s="9" t="s">
        <v>361</v>
      </c>
      <c r="R299" s="9" t="s">
        <v>458</v>
      </c>
      <c r="S299">
        <v>2</v>
      </c>
      <c r="T299" s="96">
        <v>98.55</v>
      </c>
    </row>
    <row r="300" spans="12:20">
      <c r="L300" s="91">
        <v>39966</v>
      </c>
      <c r="M300" s="9" t="s">
        <v>473</v>
      </c>
      <c r="N300" s="9" t="s">
        <v>452</v>
      </c>
      <c r="O300" s="9" t="s">
        <v>469</v>
      </c>
      <c r="P300" s="9" t="s">
        <v>293</v>
      </c>
      <c r="Q300" s="9" t="s">
        <v>361</v>
      </c>
      <c r="R300" s="9" t="s">
        <v>458</v>
      </c>
      <c r="S300">
        <v>2</v>
      </c>
      <c r="T300" s="96">
        <v>112.93</v>
      </c>
    </row>
    <row r="301" spans="12:20">
      <c r="L301" s="91">
        <v>39966</v>
      </c>
      <c r="M301" s="9" t="s">
        <v>473</v>
      </c>
      <c r="N301" s="9" t="s">
        <v>454</v>
      </c>
      <c r="O301" s="9" t="s">
        <v>467</v>
      </c>
      <c r="P301" s="9" t="s">
        <v>476</v>
      </c>
      <c r="Q301" s="9" t="s">
        <v>361</v>
      </c>
      <c r="R301" s="9" t="s">
        <v>458</v>
      </c>
      <c r="S301">
        <v>2</v>
      </c>
      <c r="T301" s="96">
        <v>76.3</v>
      </c>
    </row>
    <row r="302" spans="12:20">
      <c r="L302" s="91">
        <v>39967</v>
      </c>
      <c r="M302" s="9" t="s">
        <v>463</v>
      </c>
      <c r="N302" s="9" t="s">
        <v>453</v>
      </c>
      <c r="O302" s="9" t="s">
        <v>465</v>
      </c>
      <c r="P302" s="9" t="s">
        <v>293</v>
      </c>
      <c r="Q302" s="9" t="s">
        <v>361</v>
      </c>
      <c r="R302" s="9" t="s">
        <v>458</v>
      </c>
      <c r="S302">
        <v>2</v>
      </c>
      <c r="T302" s="96">
        <v>129.80000000000001</v>
      </c>
    </row>
    <row r="303" spans="12:20">
      <c r="L303" s="91">
        <v>39967</v>
      </c>
      <c r="M303" s="9" t="s">
        <v>463</v>
      </c>
      <c r="N303" s="9" t="s">
        <v>454</v>
      </c>
      <c r="O303" s="9" t="s">
        <v>467</v>
      </c>
      <c r="P303" s="9" t="s">
        <v>477</v>
      </c>
      <c r="Q303" s="9" t="s">
        <v>361</v>
      </c>
      <c r="R303" s="9" t="s">
        <v>458</v>
      </c>
      <c r="S303">
        <v>3</v>
      </c>
      <c r="T303" s="96">
        <v>140.25</v>
      </c>
    </row>
    <row r="304" spans="12:20">
      <c r="L304" s="91">
        <v>39968</v>
      </c>
      <c r="M304" s="9" t="s">
        <v>466</v>
      </c>
      <c r="N304" s="9" t="s">
        <v>452</v>
      </c>
      <c r="O304" s="9" t="s">
        <v>465</v>
      </c>
      <c r="P304" s="95" t="s">
        <v>477</v>
      </c>
      <c r="Q304" s="9" t="s">
        <v>360</v>
      </c>
      <c r="R304" s="9" t="s">
        <v>458</v>
      </c>
      <c r="S304">
        <v>3</v>
      </c>
      <c r="T304" s="96">
        <v>149.79</v>
      </c>
    </row>
    <row r="305" spans="12:20">
      <c r="L305" s="91">
        <v>39968</v>
      </c>
      <c r="M305" s="9" t="s">
        <v>466</v>
      </c>
      <c r="N305" s="9" t="s">
        <v>452</v>
      </c>
      <c r="O305" s="9" t="s">
        <v>465</v>
      </c>
      <c r="P305" s="9" t="s">
        <v>477</v>
      </c>
      <c r="Q305" s="9" t="s">
        <v>361</v>
      </c>
      <c r="R305" s="9" t="s">
        <v>464</v>
      </c>
      <c r="S305">
        <v>4</v>
      </c>
      <c r="T305" s="96">
        <v>172.2</v>
      </c>
    </row>
    <row r="306" spans="12:20">
      <c r="L306" s="91">
        <v>39968</v>
      </c>
      <c r="M306" s="9" t="s">
        <v>466</v>
      </c>
      <c r="N306" s="9" t="s">
        <v>454</v>
      </c>
      <c r="O306" s="9" t="s">
        <v>65</v>
      </c>
      <c r="P306" s="95" t="s">
        <v>476</v>
      </c>
      <c r="Q306" s="9" t="s">
        <v>361</v>
      </c>
      <c r="R306" s="9" t="s">
        <v>457</v>
      </c>
      <c r="S306">
        <v>3</v>
      </c>
      <c r="T306" s="96">
        <v>139.85</v>
      </c>
    </row>
    <row r="307" spans="12:20">
      <c r="L307" s="91">
        <v>39968</v>
      </c>
      <c r="M307" s="9" t="s">
        <v>466</v>
      </c>
      <c r="N307" s="9" t="s">
        <v>454</v>
      </c>
      <c r="O307" s="9" t="s">
        <v>65</v>
      </c>
      <c r="P307" s="9" t="s">
        <v>293</v>
      </c>
      <c r="Q307" s="9" t="s">
        <v>360</v>
      </c>
      <c r="R307" s="9" t="s">
        <v>458</v>
      </c>
      <c r="S307">
        <v>1</v>
      </c>
      <c r="T307" s="96">
        <v>96.46</v>
      </c>
    </row>
    <row r="308" spans="12:20">
      <c r="L308" s="91">
        <v>39968</v>
      </c>
      <c r="M308" s="9" t="s">
        <v>466</v>
      </c>
      <c r="N308" s="9" t="s">
        <v>454</v>
      </c>
      <c r="O308" s="9" t="s">
        <v>65</v>
      </c>
      <c r="P308" s="9" t="s">
        <v>476</v>
      </c>
      <c r="Q308" s="9" t="s">
        <v>361</v>
      </c>
      <c r="R308" s="9" t="s">
        <v>464</v>
      </c>
      <c r="S308">
        <v>3</v>
      </c>
      <c r="T308" s="96">
        <v>127.83</v>
      </c>
    </row>
    <row r="309" spans="12:20">
      <c r="L309" s="91">
        <v>39969</v>
      </c>
      <c r="M309" s="9" t="s">
        <v>468</v>
      </c>
      <c r="N309" s="9" t="s">
        <v>454</v>
      </c>
      <c r="O309" s="9" t="s">
        <v>465</v>
      </c>
      <c r="P309" s="9" t="s">
        <v>476</v>
      </c>
      <c r="Q309" s="9" t="s">
        <v>360</v>
      </c>
      <c r="R309" s="9" t="s">
        <v>464</v>
      </c>
      <c r="S309">
        <v>6</v>
      </c>
      <c r="T309" s="96">
        <v>215.88</v>
      </c>
    </row>
    <row r="310" spans="12:20">
      <c r="L310" s="91">
        <v>39970</v>
      </c>
      <c r="M310" s="9" t="s">
        <v>470</v>
      </c>
      <c r="N310" s="9" t="s">
        <v>452</v>
      </c>
      <c r="O310" s="9" t="s">
        <v>465</v>
      </c>
      <c r="P310" s="9" t="s">
        <v>477</v>
      </c>
      <c r="Q310" s="9" t="s">
        <v>361</v>
      </c>
      <c r="R310" s="9" t="s">
        <v>464</v>
      </c>
      <c r="S310">
        <v>2</v>
      </c>
      <c r="T310" s="96">
        <v>133.49</v>
      </c>
    </row>
    <row r="311" spans="12:20">
      <c r="L311" s="91">
        <v>39970</v>
      </c>
      <c r="M311" s="9" t="s">
        <v>470</v>
      </c>
      <c r="N311" s="9" t="s">
        <v>454</v>
      </c>
      <c r="O311" s="9" t="s">
        <v>65</v>
      </c>
      <c r="P311" s="9" t="s">
        <v>476</v>
      </c>
      <c r="Q311" s="9" t="s">
        <v>360</v>
      </c>
      <c r="R311" s="9" t="s">
        <v>458</v>
      </c>
      <c r="S311">
        <v>2</v>
      </c>
      <c r="T311" s="96">
        <v>117.33</v>
      </c>
    </row>
    <row r="312" spans="12:20">
      <c r="L312" s="91">
        <v>39971</v>
      </c>
      <c r="M312" s="9" t="s">
        <v>471</v>
      </c>
      <c r="N312" s="9" t="s">
        <v>452</v>
      </c>
      <c r="O312" s="9" t="s">
        <v>65</v>
      </c>
      <c r="P312" s="9" t="s">
        <v>476</v>
      </c>
      <c r="Q312" s="9" t="s">
        <v>361</v>
      </c>
      <c r="R312" s="9" t="s">
        <v>458</v>
      </c>
      <c r="S312">
        <v>2</v>
      </c>
      <c r="T312" s="96">
        <v>107.98</v>
      </c>
    </row>
    <row r="313" spans="12:20">
      <c r="L313" s="91">
        <v>39971</v>
      </c>
      <c r="M313" s="9" t="s">
        <v>471</v>
      </c>
      <c r="N313" s="9" t="s">
        <v>453</v>
      </c>
      <c r="O313" s="9" t="s">
        <v>469</v>
      </c>
      <c r="P313" s="9" t="s">
        <v>476</v>
      </c>
      <c r="Q313" s="9" t="s">
        <v>361</v>
      </c>
      <c r="R313" s="9" t="s">
        <v>458</v>
      </c>
      <c r="S313">
        <v>6</v>
      </c>
      <c r="T313" s="96">
        <v>203.11</v>
      </c>
    </row>
    <row r="314" spans="12:20">
      <c r="L314" s="91">
        <v>39971</v>
      </c>
      <c r="M314" s="9" t="s">
        <v>471</v>
      </c>
      <c r="N314" s="9" t="s">
        <v>453</v>
      </c>
      <c r="O314" s="9" t="s">
        <v>65</v>
      </c>
      <c r="P314" s="9" t="s">
        <v>476</v>
      </c>
      <c r="Q314" s="9" t="s">
        <v>361</v>
      </c>
      <c r="R314" s="9" t="s">
        <v>458</v>
      </c>
      <c r="S314">
        <v>5</v>
      </c>
      <c r="T314" s="96">
        <v>193.33</v>
      </c>
    </row>
    <row r="315" spans="12:20">
      <c r="L315" s="91">
        <v>39971</v>
      </c>
      <c r="M315" s="9" t="s">
        <v>471</v>
      </c>
      <c r="N315" s="9" t="s">
        <v>454</v>
      </c>
      <c r="O315" s="9" t="s">
        <v>465</v>
      </c>
      <c r="P315" s="9" t="s">
        <v>293</v>
      </c>
      <c r="Q315" s="9" t="s">
        <v>360</v>
      </c>
      <c r="R315" s="9" t="s">
        <v>457</v>
      </c>
      <c r="S315">
        <v>7</v>
      </c>
      <c r="T315" s="96">
        <v>343.26</v>
      </c>
    </row>
    <row r="316" spans="12:20">
      <c r="L316" s="91">
        <v>39972</v>
      </c>
      <c r="M316" s="9" t="s">
        <v>472</v>
      </c>
      <c r="N316" s="9" t="s">
        <v>452</v>
      </c>
      <c r="O316" s="9" t="s">
        <v>465</v>
      </c>
      <c r="P316" s="95" t="s">
        <v>477</v>
      </c>
      <c r="Q316" s="9" t="s">
        <v>360</v>
      </c>
      <c r="R316" s="9" t="s">
        <v>457</v>
      </c>
      <c r="S316">
        <v>11</v>
      </c>
      <c r="T316" s="96">
        <v>485.01</v>
      </c>
    </row>
    <row r="317" spans="12:20">
      <c r="L317" s="91">
        <v>39972</v>
      </c>
      <c r="M317" s="9" t="s">
        <v>472</v>
      </c>
      <c r="N317" s="9" t="s">
        <v>454</v>
      </c>
      <c r="O317" s="9" t="s">
        <v>469</v>
      </c>
      <c r="P317" s="95" t="s">
        <v>477</v>
      </c>
      <c r="Q317" s="9" t="s">
        <v>361</v>
      </c>
      <c r="R317" s="9" t="s">
        <v>457</v>
      </c>
      <c r="S317">
        <v>4</v>
      </c>
      <c r="T317" s="96">
        <v>221.93</v>
      </c>
    </row>
    <row r="318" spans="12:20">
      <c r="L318" s="91">
        <v>39972</v>
      </c>
      <c r="M318" s="9" t="s">
        <v>472</v>
      </c>
      <c r="N318" s="9" t="s">
        <v>454</v>
      </c>
      <c r="O318" s="9" t="s">
        <v>65</v>
      </c>
      <c r="P318" s="9" t="s">
        <v>293</v>
      </c>
      <c r="Q318" s="9" t="s">
        <v>360</v>
      </c>
      <c r="R318" s="9" t="s">
        <v>458</v>
      </c>
      <c r="S318">
        <v>2</v>
      </c>
      <c r="T318" s="96">
        <v>94.04</v>
      </c>
    </row>
    <row r="319" spans="12:20">
      <c r="L319" s="91">
        <v>39972</v>
      </c>
      <c r="M319" s="9" t="s">
        <v>472</v>
      </c>
      <c r="N319" s="9" t="s">
        <v>454</v>
      </c>
      <c r="O319" s="9" t="s">
        <v>465</v>
      </c>
      <c r="P319" s="9" t="s">
        <v>477</v>
      </c>
      <c r="Q319" s="9" t="s">
        <v>360</v>
      </c>
      <c r="R319" s="9" t="s">
        <v>458</v>
      </c>
      <c r="S319">
        <v>1</v>
      </c>
      <c r="T319" s="96">
        <v>113.37</v>
      </c>
    </row>
    <row r="320" spans="12:20">
      <c r="L320" s="91">
        <v>39973</v>
      </c>
      <c r="M320" s="9" t="s">
        <v>473</v>
      </c>
      <c r="N320" s="9" t="s">
        <v>453</v>
      </c>
      <c r="O320" s="9" t="s">
        <v>465</v>
      </c>
      <c r="P320" s="9" t="s">
        <v>293</v>
      </c>
      <c r="Q320" s="9" t="s">
        <v>360</v>
      </c>
      <c r="R320" s="9" t="s">
        <v>464</v>
      </c>
      <c r="S320">
        <v>5</v>
      </c>
      <c r="T320" s="96">
        <v>188.26</v>
      </c>
    </row>
    <row r="321" spans="12:20">
      <c r="L321" s="91">
        <v>39974</v>
      </c>
      <c r="M321" s="9" t="s">
        <v>463</v>
      </c>
      <c r="N321" s="9" t="s">
        <v>453</v>
      </c>
      <c r="O321" s="9" t="s">
        <v>65</v>
      </c>
      <c r="P321" s="9" t="s">
        <v>476</v>
      </c>
      <c r="Q321" s="9" t="s">
        <v>361</v>
      </c>
      <c r="R321" s="9" t="s">
        <v>464</v>
      </c>
      <c r="S321">
        <v>4</v>
      </c>
      <c r="T321" s="96">
        <v>170.19</v>
      </c>
    </row>
    <row r="322" spans="12:20">
      <c r="L322" s="91">
        <v>39974</v>
      </c>
      <c r="M322" s="9" t="s">
        <v>463</v>
      </c>
      <c r="N322" s="9" t="s">
        <v>453</v>
      </c>
      <c r="O322" s="9" t="s">
        <v>65</v>
      </c>
      <c r="P322" s="9" t="s">
        <v>293</v>
      </c>
      <c r="Q322" s="9" t="s">
        <v>361</v>
      </c>
      <c r="R322" s="9" t="s">
        <v>457</v>
      </c>
      <c r="S322">
        <v>4</v>
      </c>
      <c r="T322" s="96">
        <v>224.15</v>
      </c>
    </row>
    <row r="323" spans="12:20">
      <c r="L323" s="91">
        <v>39974</v>
      </c>
      <c r="M323" s="9" t="s">
        <v>463</v>
      </c>
      <c r="N323" s="9" t="s">
        <v>453</v>
      </c>
      <c r="O323" s="9" t="s">
        <v>465</v>
      </c>
      <c r="P323" s="95" t="s">
        <v>293</v>
      </c>
      <c r="Q323" s="9" t="s">
        <v>361</v>
      </c>
      <c r="R323" s="9" t="s">
        <v>457</v>
      </c>
      <c r="S323">
        <v>7</v>
      </c>
      <c r="T323" s="96">
        <v>352.32</v>
      </c>
    </row>
    <row r="324" spans="12:20">
      <c r="L324" s="91">
        <v>39974</v>
      </c>
      <c r="M324" s="9" t="s">
        <v>463</v>
      </c>
      <c r="N324" s="9" t="s">
        <v>454</v>
      </c>
      <c r="O324" s="9" t="s">
        <v>469</v>
      </c>
      <c r="P324" s="9" t="s">
        <v>293</v>
      </c>
      <c r="Q324" s="9" t="s">
        <v>360</v>
      </c>
      <c r="R324" s="9" t="s">
        <v>457</v>
      </c>
      <c r="S324">
        <v>4</v>
      </c>
      <c r="T324" s="96">
        <v>257.18</v>
      </c>
    </row>
    <row r="325" spans="12:20">
      <c r="L325" s="91">
        <v>39974</v>
      </c>
      <c r="M325" s="9" t="s">
        <v>463</v>
      </c>
      <c r="N325" s="9" t="s">
        <v>454</v>
      </c>
      <c r="O325" s="9" t="s">
        <v>65</v>
      </c>
      <c r="P325" s="9" t="s">
        <v>476</v>
      </c>
      <c r="Q325" s="9" t="s">
        <v>360</v>
      </c>
      <c r="R325" s="9" t="s">
        <v>458</v>
      </c>
      <c r="S325">
        <v>2</v>
      </c>
      <c r="T325" s="96">
        <v>122.06</v>
      </c>
    </row>
    <row r="326" spans="12:20">
      <c r="L326" s="91">
        <v>39974</v>
      </c>
      <c r="M326" s="9" t="s">
        <v>463</v>
      </c>
      <c r="N326" s="9" t="s">
        <v>454</v>
      </c>
      <c r="O326" s="9" t="s">
        <v>465</v>
      </c>
      <c r="P326" s="95" t="s">
        <v>476</v>
      </c>
      <c r="Q326" s="9" t="s">
        <v>360</v>
      </c>
      <c r="R326" s="9" t="s">
        <v>457</v>
      </c>
      <c r="S326">
        <v>4</v>
      </c>
      <c r="T326" s="96">
        <v>239.95</v>
      </c>
    </row>
    <row r="327" spans="12:20">
      <c r="L327" s="91">
        <v>39975</v>
      </c>
      <c r="M327" s="9" t="s">
        <v>466</v>
      </c>
      <c r="N327" s="9" t="s">
        <v>453</v>
      </c>
      <c r="O327" s="9" t="s">
        <v>469</v>
      </c>
      <c r="P327" s="9" t="s">
        <v>477</v>
      </c>
      <c r="Q327" s="9" t="s">
        <v>361</v>
      </c>
      <c r="R327" s="9" t="s">
        <v>458</v>
      </c>
      <c r="S327">
        <v>3</v>
      </c>
      <c r="T327" s="96">
        <v>124.44</v>
      </c>
    </row>
    <row r="328" spans="12:20">
      <c r="L328" s="91">
        <v>39975</v>
      </c>
      <c r="M328" s="9" t="s">
        <v>466</v>
      </c>
      <c r="N328" s="9" t="s">
        <v>453</v>
      </c>
      <c r="O328" s="9" t="s">
        <v>465</v>
      </c>
      <c r="P328" s="9" t="s">
        <v>476</v>
      </c>
      <c r="Q328" s="9" t="s">
        <v>360</v>
      </c>
      <c r="R328" s="9" t="s">
        <v>458</v>
      </c>
      <c r="S328">
        <v>4</v>
      </c>
      <c r="T328" s="96">
        <v>116.58</v>
      </c>
    </row>
    <row r="329" spans="12:20">
      <c r="L329" s="91">
        <v>39975</v>
      </c>
      <c r="M329" s="9" t="s">
        <v>466</v>
      </c>
      <c r="N329" s="9" t="s">
        <v>453</v>
      </c>
      <c r="O329" s="9" t="s">
        <v>469</v>
      </c>
      <c r="P329" s="9" t="s">
        <v>293</v>
      </c>
      <c r="Q329" s="9" t="s">
        <v>361</v>
      </c>
      <c r="R329" s="9" t="s">
        <v>464</v>
      </c>
      <c r="S329">
        <v>2</v>
      </c>
      <c r="T329" s="96">
        <v>154.46</v>
      </c>
    </row>
    <row r="330" spans="12:20">
      <c r="L330" s="91">
        <v>39975</v>
      </c>
      <c r="M330" s="9" t="s">
        <v>466</v>
      </c>
      <c r="N330" s="9" t="s">
        <v>454</v>
      </c>
      <c r="O330" s="9" t="s">
        <v>469</v>
      </c>
      <c r="P330" s="9" t="s">
        <v>477</v>
      </c>
      <c r="Q330" s="9" t="s">
        <v>360</v>
      </c>
      <c r="R330" s="9" t="s">
        <v>458</v>
      </c>
      <c r="S330">
        <v>1</v>
      </c>
      <c r="T330" s="96">
        <v>76.92</v>
      </c>
    </row>
    <row r="331" spans="12:20">
      <c r="L331" s="91">
        <v>39975</v>
      </c>
      <c r="M331" s="9" t="s">
        <v>466</v>
      </c>
      <c r="N331" s="9" t="s">
        <v>454</v>
      </c>
      <c r="O331" s="9" t="s">
        <v>467</v>
      </c>
      <c r="P331" s="9" t="s">
        <v>477</v>
      </c>
      <c r="Q331" s="9" t="s">
        <v>360</v>
      </c>
      <c r="R331" s="9" t="s">
        <v>464</v>
      </c>
      <c r="S331">
        <v>4</v>
      </c>
      <c r="T331" s="96">
        <v>194.85</v>
      </c>
    </row>
    <row r="332" spans="12:20">
      <c r="L332" s="91">
        <v>39976</v>
      </c>
      <c r="M332" s="9" t="s">
        <v>468</v>
      </c>
      <c r="N332" s="9" t="s">
        <v>452</v>
      </c>
      <c r="O332" s="9" t="s">
        <v>467</v>
      </c>
      <c r="P332" s="95" t="s">
        <v>477</v>
      </c>
      <c r="Q332" s="9" t="s">
        <v>361</v>
      </c>
      <c r="R332" s="9" t="s">
        <v>457</v>
      </c>
      <c r="S332">
        <v>6</v>
      </c>
      <c r="T332" s="96">
        <v>367.7</v>
      </c>
    </row>
    <row r="333" spans="12:20">
      <c r="L333" s="91">
        <v>39976</v>
      </c>
      <c r="M333" s="9" t="s">
        <v>468</v>
      </c>
      <c r="N333" s="9" t="s">
        <v>454</v>
      </c>
      <c r="O333" s="9" t="s">
        <v>465</v>
      </c>
      <c r="P333" s="9" t="s">
        <v>293</v>
      </c>
      <c r="Q333" s="9" t="s">
        <v>360</v>
      </c>
      <c r="R333" s="9" t="s">
        <v>458</v>
      </c>
      <c r="S333">
        <v>1</v>
      </c>
      <c r="T333" s="96">
        <v>119.5</v>
      </c>
    </row>
    <row r="334" spans="12:20">
      <c r="L334" s="91">
        <v>39976</v>
      </c>
      <c r="M334" s="9" t="s">
        <v>468</v>
      </c>
      <c r="N334" s="9" t="s">
        <v>454</v>
      </c>
      <c r="O334" s="9" t="s">
        <v>65</v>
      </c>
      <c r="P334" s="95" t="s">
        <v>477</v>
      </c>
      <c r="Q334" s="9" t="s">
        <v>360</v>
      </c>
      <c r="R334" s="9" t="s">
        <v>457</v>
      </c>
      <c r="S334">
        <v>7</v>
      </c>
      <c r="T334" s="96">
        <v>270.94</v>
      </c>
    </row>
    <row r="335" spans="12:20">
      <c r="L335" s="91">
        <v>39976</v>
      </c>
      <c r="M335" s="9" t="s">
        <v>468</v>
      </c>
      <c r="N335" s="9" t="s">
        <v>454</v>
      </c>
      <c r="O335" s="9" t="s">
        <v>65</v>
      </c>
      <c r="P335" s="95" t="s">
        <v>293</v>
      </c>
      <c r="Q335" s="9" t="s">
        <v>360</v>
      </c>
      <c r="R335" s="9" t="s">
        <v>458</v>
      </c>
      <c r="S335">
        <v>2</v>
      </c>
      <c r="T335" s="96">
        <v>94.71</v>
      </c>
    </row>
    <row r="336" spans="12:20">
      <c r="L336" s="91">
        <v>39977</v>
      </c>
      <c r="M336" s="9" t="s">
        <v>470</v>
      </c>
      <c r="N336" s="9" t="s">
        <v>452</v>
      </c>
      <c r="O336" s="9" t="s">
        <v>467</v>
      </c>
      <c r="P336" s="9" t="s">
        <v>476</v>
      </c>
      <c r="Q336" s="9" t="s">
        <v>360</v>
      </c>
      <c r="R336" s="9" t="s">
        <v>458</v>
      </c>
      <c r="S336">
        <v>4</v>
      </c>
      <c r="T336" s="96">
        <v>154.01</v>
      </c>
    </row>
    <row r="337" spans="12:20">
      <c r="L337" s="91">
        <v>39977</v>
      </c>
      <c r="M337" s="9" t="s">
        <v>470</v>
      </c>
      <c r="N337" s="9" t="s">
        <v>452</v>
      </c>
      <c r="O337" s="9" t="s">
        <v>469</v>
      </c>
      <c r="P337" s="95" t="s">
        <v>476</v>
      </c>
      <c r="Q337" s="9" t="s">
        <v>361</v>
      </c>
      <c r="R337" s="9" t="s">
        <v>457</v>
      </c>
      <c r="S337">
        <v>5</v>
      </c>
      <c r="T337" s="96">
        <v>313.3</v>
      </c>
    </row>
    <row r="338" spans="12:20">
      <c r="L338" s="91">
        <v>39977</v>
      </c>
      <c r="M338" s="9" t="s">
        <v>470</v>
      </c>
      <c r="N338" s="9" t="s">
        <v>453</v>
      </c>
      <c r="O338" s="9" t="s">
        <v>65</v>
      </c>
      <c r="P338" s="9" t="s">
        <v>476</v>
      </c>
      <c r="Q338" s="9" t="s">
        <v>360</v>
      </c>
      <c r="R338" s="9" t="s">
        <v>464</v>
      </c>
      <c r="S338">
        <v>7</v>
      </c>
      <c r="T338" s="96">
        <v>217.99</v>
      </c>
    </row>
    <row r="339" spans="12:20">
      <c r="L339" s="91">
        <v>39978</v>
      </c>
      <c r="M339" s="9" t="s">
        <v>471</v>
      </c>
      <c r="N339" s="9" t="s">
        <v>453</v>
      </c>
      <c r="O339" s="9" t="s">
        <v>465</v>
      </c>
      <c r="P339" s="9" t="s">
        <v>476</v>
      </c>
      <c r="Q339" s="9" t="s">
        <v>361</v>
      </c>
      <c r="R339" s="9" t="s">
        <v>458</v>
      </c>
      <c r="S339">
        <v>3</v>
      </c>
      <c r="T339" s="96">
        <v>127.22</v>
      </c>
    </row>
    <row r="340" spans="12:20">
      <c r="L340" s="91">
        <v>39978</v>
      </c>
      <c r="M340" s="9" t="s">
        <v>471</v>
      </c>
      <c r="N340" s="9" t="s">
        <v>453</v>
      </c>
      <c r="O340" s="9" t="s">
        <v>467</v>
      </c>
      <c r="P340" s="9" t="s">
        <v>477</v>
      </c>
      <c r="Q340" s="9" t="s">
        <v>360</v>
      </c>
      <c r="R340" s="9" t="s">
        <v>458</v>
      </c>
      <c r="S340">
        <v>1</v>
      </c>
      <c r="T340" s="96">
        <v>135.97</v>
      </c>
    </row>
    <row r="341" spans="12:20">
      <c r="L341" s="91">
        <v>39978</v>
      </c>
      <c r="M341" s="9" t="s">
        <v>471</v>
      </c>
      <c r="N341" s="9" t="s">
        <v>453</v>
      </c>
      <c r="O341" s="9" t="s">
        <v>65</v>
      </c>
      <c r="P341" s="9" t="s">
        <v>477</v>
      </c>
      <c r="Q341" s="9" t="s">
        <v>361</v>
      </c>
      <c r="R341" s="9" t="s">
        <v>458</v>
      </c>
      <c r="S341">
        <v>1</v>
      </c>
      <c r="T341" s="96">
        <v>87.14</v>
      </c>
    </row>
    <row r="342" spans="12:20">
      <c r="L342" s="91">
        <v>39978</v>
      </c>
      <c r="M342" s="9" t="s">
        <v>471</v>
      </c>
      <c r="N342" s="9" t="s">
        <v>453</v>
      </c>
      <c r="O342" s="9" t="s">
        <v>469</v>
      </c>
      <c r="P342" s="9" t="s">
        <v>476</v>
      </c>
      <c r="Q342" s="9" t="s">
        <v>360</v>
      </c>
      <c r="R342" s="9" t="s">
        <v>458</v>
      </c>
      <c r="S342">
        <v>2</v>
      </c>
      <c r="T342" s="96">
        <v>96.77</v>
      </c>
    </row>
    <row r="343" spans="12:20">
      <c r="L343" s="91">
        <v>39978</v>
      </c>
      <c r="M343" s="9" t="s">
        <v>471</v>
      </c>
      <c r="N343" s="9" t="s">
        <v>454</v>
      </c>
      <c r="O343" s="9" t="s">
        <v>65</v>
      </c>
      <c r="P343" s="9" t="s">
        <v>477</v>
      </c>
      <c r="Q343" s="9" t="s">
        <v>361</v>
      </c>
      <c r="R343" s="9" t="s">
        <v>458</v>
      </c>
      <c r="S343">
        <v>1</v>
      </c>
      <c r="T343" s="96">
        <v>74.739999999999995</v>
      </c>
    </row>
    <row r="344" spans="12:20">
      <c r="L344" s="91">
        <v>39979</v>
      </c>
      <c r="M344" s="9" t="s">
        <v>472</v>
      </c>
      <c r="N344" s="9" t="s">
        <v>452</v>
      </c>
      <c r="O344" s="9" t="s">
        <v>467</v>
      </c>
      <c r="P344" s="9" t="s">
        <v>293</v>
      </c>
      <c r="Q344" s="9" t="s">
        <v>361</v>
      </c>
      <c r="R344" s="9" t="s">
        <v>464</v>
      </c>
      <c r="S344">
        <v>1</v>
      </c>
      <c r="T344" s="96">
        <v>117.48</v>
      </c>
    </row>
    <row r="345" spans="12:20">
      <c r="L345" s="91">
        <v>39979</v>
      </c>
      <c r="M345" s="9" t="s">
        <v>472</v>
      </c>
      <c r="N345" s="9" t="s">
        <v>452</v>
      </c>
      <c r="O345" s="9" t="s">
        <v>65</v>
      </c>
      <c r="P345" s="9" t="s">
        <v>476</v>
      </c>
      <c r="Q345" s="9" t="s">
        <v>360</v>
      </c>
      <c r="R345" s="9" t="s">
        <v>464</v>
      </c>
      <c r="S345">
        <v>2</v>
      </c>
      <c r="T345" s="96">
        <v>132.88999999999999</v>
      </c>
    </row>
    <row r="346" spans="12:20">
      <c r="L346" s="91">
        <v>39979</v>
      </c>
      <c r="M346" s="9" t="s">
        <v>472</v>
      </c>
      <c r="N346" s="9" t="s">
        <v>452</v>
      </c>
      <c r="O346" s="9" t="s">
        <v>465</v>
      </c>
      <c r="P346" s="95" t="s">
        <v>476</v>
      </c>
      <c r="Q346" s="9" t="s">
        <v>360</v>
      </c>
      <c r="R346" s="9" t="s">
        <v>464</v>
      </c>
      <c r="S346">
        <v>5</v>
      </c>
      <c r="T346" s="96">
        <v>230.26</v>
      </c>
    </row>
    <row r="347" spans="12:20">
      <c r="L347" s="91">
        <v>39979</v>
      </c>
      <c r="M347" s="9" t="s">
        <v>472</v>
      </c>
      <c r="N347" s="9" t="s">
        <v>453</v>
      </c>
      <c r="O347" s="9" t="s">
        <v>465</v>
      </c>
      <c r="P347" s="95" t="s">
        <v>476</v>
      </c>
      <c r="Q347" s="9" t="s">
        <v>360</v>
      </c>
      <c r="R347" s="9" t="s">
        <v>457</v>
      </c>
      <c r="S347">
        <v>10</v>
      </c>
      <c r="T347" s="96">
        <v>451.03</v>
      </c>
    </row>
    <row r="348" spans="12:20">
      <c r="L348" s="91">
        <v>39979</v>
      </c>
      <c r="M348" s="9" t="s">
        <v>472</v>
      </c>
      <c r="N348" s="9" t="s">
        <v>453</v>
      </c>
      <c r="O348" s="9" t="s">
        <v>469</v>
      </c>
      <c r="P348" s="9" t="s">
        <v>293</v>
      </c>
      <c r="Q348" s="9" t="s">
        <v>361</v>
      </c>
      <c r="R348" s="9" t="s">
        <v>458</v>
      </c>
      <c r="S348">
        <v>3</v>
      </c>
      <c r="T348" s="96">
        <v>153.31</v>
      </c>
    </row>
    <row r="349" spans="12:20">
      <c r="L349" s="91">
        <v>39980</v>
      </c>
      <c r="M349" s="9" t="s">
        <v>473</v>
      </c>
      <c r="N349" s="9" t="s">
        <v>452</v>
      </c>
      <c r="O349" s="9" t="s">
        <v>469</v>
      </c>
      <c r="P349" s="9" t="s">
        <v>477</v>
      </c>
      <c r="Q349" s="9" t="s">
        <v>360</v>
      </c>
      <c r="R349" s="9" t="s">
        <v>458</v>
      </c>
      <c r="S349">
        <v>3</v>
      </c>
      <c r="T349" s="96">
        <v>117.79</v>
      </c>
    </row>
    <row r="350" spans="12:20">
      <c r="L350" s="91">
        <v>39981</v>
      </c>
      <c r="M350" s="9" t="s">
        <v>463</v>
      </c>
      <c r="N350" s="9" t="s">
        <v>452</v>
      </c>
      <c r="O350" s="9" t="s">
        <v>65</v>
      </c>
      <c r="P350" s="95" t="s">
        <v>476</v>
      </c>
      <c r="Q350" s="9" t="s">
        <v>361</v>
      </c>
      <c r="R350" s="9" t="s">
        <v>457</v>
      </c>
      <c r="S350">
        <v>7</v>
      </c>
      <c r="T350" s="96">
        <v>357.32</v>
      </c>
    </row>
    <row r="351" spans="12:20">
      <c r="L351" s="91">
        <v>39981</v>
      </c>
      <c r="M351" s="9" t="s">
        <v>463</v>
      </c>
      <c r="N351" s="9" t="s">
        <v>453</v>
      </c>
      <c r="O351" s="9" t="s">
        <v>467</v>
      </c>
      <c r="P351" s="95" t="s">
        <v>476</v>
      </c>
      <c r="Q351" s="9" t="s">
        <v>361</v>
      </c>
      <c r="R351" s="9" t="s">
        <v>457</v>
      </c>
      <c r="S351">
        <v>7</v>
      </c>
      <c r="T351" s="96">
        <v>374.17</v>
      </c>
    </row>
    <row r="352" spans="12:20">
      <c r="L352" s="91">
        <v>39982</v>
      </c>
      <c r="M352" s="9" t="s">
        <v>466</v>
      </c>
      <c r="N352" s="9" t="s">
        <v>453</v>
      </c>
      <c r="O352" s="9" t="s">
        <v>465</v>
      </c>
      <c r="P352" s="9" t="s">
        <v>477</v>
      </c>
      <c r="Q352" s="9" t="s">
        <v>361</v>
      </c>
      <c r="R352" s="9" t="s">
        <v>458</v>
      </c>
      <c r="S352">
        <v>3</v>
      </c>
      <c r="T352" s="96">
        <v>122.28</v>
      </c>
    </row>
    <row r="353" spans="12:20">
      <c r="L353" s="91">
        <v>39982</v>
      </c>
      <c r="M353" s="9" t="s">
        <v>466</v>
      </c>
      <c r="N353" s="9" t="s">
        <v>454</v>
      </c>
      <c r="O353" s="9" t="s">
        <v>65</v>
      </c>
      <c r="P353" s="9" t="s">
        <v>477</v>
      </c>
      <c r="Q353" s="9" t="s">
        <v>360</v>
      </c>
      <c r="R353" s="9" t="s">
        <v>458</v>
      </c>
      <c r="S353">
        <v>2</v>
      </c>
      <c r="T353" s="96">
        <v>122.57</v>
      </c>
    </row>
    <row r="354" spans="12:20">
      <c r="L354" s="91">
        <v>39983</v>
      </c>
      <c r="M354" s="9" t="s">
        <v>468</v>
      </c>
      <c r="N354" s="9" t="s">
        <v>454</v>
      </c>
      <c r="O354" s="9" t="s">
        <v>467</v>
      </c>
      <c r="P354" s="9" t="s">
        <v>293</v>
      </c>
      <c r="Q354" s="9" t="s">
        <v>361</v>
      </c>
      <c r="R354" s="9" t="s">
        <v>464</v>
      </c>
      <c r="S354">
        <v>2</v>
      </c>
      <c r="T354" s="96">
        <v>134.59</v>
      </c>
    </row>
    <row r="355" spans="12:20">
      <c r="L355" s="91">
        <v>39983</v>
      </c>
      <c r="M355" s="9" t="s">
        <v>468</v>
      </c>
      <c r="N355" s="9" t="s">
        <v>454</v>
      </c>
      <c r="O355" s="9" t="s">
        <v>467</v>
      </c>
      <c r="P355" s="9" t="s">
        <v>476</v>
      </c>
      <c r="Q355" s="9" t="s">
        <v>360</v>
      </c>
      <c r="R355" s="9" t="s">
        <v>458</v>
      </c>
      <c r="S355">
        <v>1</v>
      </c>
      <c r="T355" s="96">
        <v>134.97999999999999</v>
      </c>
    </row>
    <row r="356" spans="12:20">
      <c r="L356" s="91">
        <v>39983</v>
      </c>
      <c r="M356" s="9" t="s">
        <v>468</v>
      </c>
      <c r="N356" s="9" t="s">
        <v>454</v>
      </c>
      <c r="O356" s="9" t="s">
        <v>469</v>
      </c>
      <c r="P356" s="9" t="s">
        <v>293</v>
      </c>
      <c r="Q356" s="9" t="s">
        <v>360</v>
      </c>
      <c r="R356" s="9" t="s">
        <v>458</v>
      </c>
      <c r="S356">
        <v>1</v>
      </c>
      <c r="T356" s="96">
        <v>109.45</v>
      </c>
    </row>
    <row r="357" spans="12:20">
      <c r="L357" s="91">
        <v>39984</v>
      </c>
      <c r="M357" s="9" t="s">
        <v>470</v>
      </c>
      <c r="N357" s="9" t="s">
        <v>452</v>
      </c>
      <c r="O357" s="9" t="s">
        <v>65</v>
      </c>
      <c r="P357" s="95" t="s">
        <v>476</v>
      </c>
      <c r="Q357" s="9" t="s">
        <v>361</v>
      </c>
      <c r="R357" s="9" t="s">
        <v>458</v>
      </c>
      <c r="S357">
        <v>3</v>
      </c>
      <c r="T357" s="96">
        <v>131.52000000000001</v>
      </c>
    </row>
    <row r="358" spans="12:20">
      <c r="L358" s="91">
        <v>39985</v>
      </c>
      <c r="M358" s="9" t="s">
        <v>471</v>
      </c>
      <c r="N358" s="9" t="s">
        <v>452</v>
      </c>
      <c r="O358" s="9" t="s">
        <v>469</v>
      </c>
      <c r="P358" s="9" t="s">
        <v>476</v>
      </c>
      <c r="Q358" s="9" t="s">
        <v>361</v>
      </c>
      <c r="R358" s="9" t="s">
        <v>458</v>
      </c>
      <c r="S358">
        <v>1</v>
      </c>
      <c r="T358" s="96">
        <v>88.76</v>
      </c>
    </row>
    <row r="359" spans="12:20">
      <c r="L359" s="91">
        <v>39985</v>
      </c>
      <c r="M359" s="9" t="s">
        <v>471</v>
      </c>
      <c r="N359" s="9" t="s">
        <v>452</v>
      </c>
      <c r="O359" s="9" t="s">
        <v>467</v>
      </c>
      <c r="P359" s="95" t="s">
        <v>477</v>
      </c>
      <c r="Q359" s="9" t="s">
        <v>361</v>
      </c>
      <c r="R359" s="9" t="s">
        <v>457</v>
      </c>
      <c r="S359">
        <v>2</v>
      </c>
      <c r="T359" s="96">
        <v>174.28</v>
      </c>
    </row>
    <row r="360" spans="12:20">
      <c r="L360" s="91">
        <v>39985</v>
      </c>
      <c r="M360" s="9" t="s">
        <v>471</v>
      </c>
      <c r="N360" s="9" t="s">
        <v>453</v>
      </c>
      <c r="O360" s="9" t="s">
        <v>65</v>
      </c>
      <c r="P360" s="9" t="s">
        <v>477</v>
      </c>
      <c r="Q360" s="9" t="s">
        <v>360</v>
      </c>
      <c r="R360" s="9" t="s">
        <v>458</v>
      </c>
      <c r="S360">
        <v>1</v>
      </c>
      <c r="T360" s="96">
        <v>100.7</v>
      </c>
    </row>
    <row r="361" spans="12:20">
      <c r="L361" s="91">
        <v>39985</v>
      </c>
      <c r="M361" s="9" t="s">
        <v>471</v>
      </c>
      <c r="N361" s="9" t="s">
        <v>453</v>
      </c>
      <c r="O361" s="9" t="s">
        <v>465</v>
      </c>
      <c r="P361" s="95" t="s">
        <v>477</v>
      </c>
      <c r="Q361" s="9" t="s">
        <v>361</v>
      </c>
      <c r="R361" s="9" t="s">
        <v>457</v>
      </c>
      <c r="S361">
        <v>7</v>
      </c>
      <c r="T361" s="96">
        <v>387.43</v>
      </c>
    </row>
    <row r="362" spans="12:20">
      <c r="L362" s="91">
        <v>39985</v>
      </c>
      <c r="M362" s="9" t="s">
        <v>471</v>
      </c>
      <c r="N362" s="9" t="s">
        <v>453</v>
      </c>
      <c r="O362" s="9" t="s">
        <v>65</v>
      </c>
      <c r="P362" s="9" t="s">
        <v>477</v>
      </c>
      <c r="Q362" s="9" t="s">
        <v>361</v>
      </c>
      <c r="R362" s="9" t="s">
        <v>458</v>
      </c>
      <c r="S362">
        <v>3</v>
      </c>
      <c r="T362" s="96">
        <v>160.71</v>
      </c>
    </row>
    <row r="363" spans="12:20">
      <c r="L363" s="91">
        <v>39985</v>
      </c>
      <c r="M363" s="9" t="s">
        <v>471</v>
      </c>
      <c r="N363" s="9" t="s">
        <v>454</v>
      </c>
      <c r="O363" s="9" t="s">
        <v>467</v>
      </c>
      <c r="P363" s="9" t="s">
        <v>477</v>
      </c>
      <c r="Q363" s="9" t="s">
        <v>360</v>
      </c>
      <c r="R363" s="9" t="s">
        <v>458</v>
      </c>
      <c r="S363">
        <v>1</v>
      </c>
      <c r="T363" s="96">
        <v>105.91</v>
      </c>
    </row>
    <row r="364" spans="12:20">
      <c r="L364" s="91">
        <v>39985</v>
      </c>
      <c r="M364" s="9" t="s">
        <v>471</v>
      </c>
      <c r="N364" s="9" t="s">
        <v>454</v>
      </c>
      <c r="O364" s="9" t="s">
        <v>65</v>
      </c>
      <c r="P364" s="9" t="s">
        <v>293</v>
      </c>
      <c r="Q364" s="9" t="s">
        <v>360</v>
      </c>
      <c r="R364" s="9" t="s">
        <v>464</v>
      </c>
      <c r="S364">
        <v>1</v>
      </c>
      <c r="T364" s="96">
        <v>101.46</v>
      </c>
    </row>
    <row r="365" spans="12:20">
      <c r="L365" s="91">
        <v>39986</v>
      </c>
      <c r="M365" s="9" t="s">
        <v>472</v>
      </c>
      <c r="N365" s="9" t="s">
        <v>452</v>
      </c>
      <c r="O365" s="9" t="s">
        <v>65</v>
      </c>
      <c r="P365" s="9" t="s">
        <v>477</v>
      </c>
      <c r="Q365" s="9" t="s">
        <v>361</v>
      </c>
      <c r="R365" s="9" t="s">
        <v>457</v>
      </c>
      <c r="S365">
        <v>5</v>
      </c>
      <c r="T365" s="96">
        <v>271.67</v>
      </c>
    </row>
    <row r="366" spans="12:20">
      <c r="L366" s="91">
        <v>39986</v>
      </c>
      <c r="M366" s="9" t="s">
        <v>472</v>
      </c>
      <c r="N366" s="9" t="s">
        <v>452</v>
      </c>
      <c r="O366" s="9" t="s">
        <v>465</v>
      </c>
      <c r="P366" s="9" t="s">
        <v>477</v>
      </c>
      <c r="Q366" s="9" t="s">
        <v>360</v>
      </c>
      <c r="R366" s="9" t="s">
        <v>458</v>
      </c>
      <c r="S366">
        <v>1</v>
      </c>
      <c r="T366" s="96">
        <v>112.74</v>
      </c>
    </row>
    <row r="367" spans="12:20">
      <c r="L367" s="91">
        <v>39986</v>
      </c>
      <c r="M367" s="9" t="s">
        <v>472</v>
      </c>
      <c r="N367" s="9" t="s">
        <v>453</v>
      </c>
      <c r="O367" s="9" t="s">
        <v>465</v>
      </c>
      <c r="P367" s="9" t="s">
        <v>476</v>
      </c>
      <c r="Q367" s="9" t="s">
        <v>360</v>
      </c>
      <c r="R367" s="9" t="s">
        <v>458</v>
      </c>
      <c r="S367">
        <v>1</v>
      </c>
      <c r="T367" s="96">
        <v>96.42</v>
      </c>
    </row>
    <row r="368" spans="12:20">
      <c r="L368" s="91">
        <v>39986</v>
      </c>
      <c r="M368" s="9" t="s">
        <v>472</v>
      </c>
      <c r="N368" s="9" t="s">
        <v>454</v>
      </c>
      <c r="O368" s="9" t="s">
        <v>465</v>
      </c>
      <c r="P368" s="95" t="s">
        <v>476</v>
      </c>
      <c r="Q368" s="9" t="s">
        <v>361</v>
      </c>
      <c r="R368" s="9" t="s">
        <v>457</v>
      </c>
      <c r="S368">
        <v>6</v>
      </c>
      <c r="T368" s="96">
        <v>271.48</v>
      </c>
    </row>
    <row r="369" spans="12:20">
      <c r="L369" s="91">
        <v>39987</v>
      </c>
      <c r="M369" s="9" t="s">
        <v>473</v>
      </c>
      <c r="N369" s="9" t="s">
        <v>452</v>
      </c>
      <c r="O369" s="9" t="s">
        <v>465</v>
      </c>
      <c r="P369" s="9" t="s">
        <v>477</v>
      </c>
      <c r="Q369" s="9" t="s">
        <v>360</v>
      </c>
      <c r="R369" s="9" t="s">
        <v>464</v>
      </c>
      <c r="S369">
        <v>2</v>
      </c>
      <c r="T369" s="96">
        <v>156.79</v>
      </c>
    </row>
    <row r="370" spans="12:20">
      <c r="L370" s="91">
        <v>39987</v>
      </c>
      <c r="M370" s="9" t="s">
        <v>473</v>
      </c>
      <c r="N370" s="9" t="s">
        <v>452</v>
      </c>
      <c r="O370" s="9" t="s">
        <v>467</v>
      </c>
      <c r="P370" s="9" t="s">
        <v>293</v>
      </c>
      <c r="Q370" s="9" t="s">
        <v>361</v>
      </c>
      <c r="R370" s="9" t="s">
        <v>464</v>
      </c>
      <c r="S370">
        <v>5</v>
      </c>
      <c r="T370" s="96">
        <v>249.63</v>
      </c>
    </row>
    <row r="371" spans="12:20">
      <c r="L371" s="91">
        <v>39987</v>
      </c>
      <c r="M371" s="9" t="s">
        <v>473</v>
      </c>
      <c r="N371" s="9" t="s">
        <v>453</v>
      </c>
      <c r="O371" s="9" t="s">
        <v>65</v>
      </c>
      <c r="P371" s="9" t="s">
        <v>477</v>
      </c>
      <c r="Q371" s="9" t="s">
        <v>360</v>
      </c>
      <c r="R371" s="9" t="s">
        <v>464</v>
      </c>
      <c r="S371">
        <v>6</v>
      </c>
      <c r="T371" s="96">
        <v>278.62</v>
      </c>
    </row>
    <row r="372" spans="12:20">
      <c r="L372" s="91">
        <v>39987</v>
      </c>
      <c r="M372" s="9" t="s">
        <v>473</v>
      </c>
      <c r="N372" s="9" t="s">
        <v>454</v>
      </c>
      <c r="O372" s="9" t="s">
        <v>465</v>
      </c>
      <c r="P372" s="9" t="s">
        <v>476</v>
      </c>
      <c r="Q372" s="9" t="s">
        <v>360</v>
      </c>
      <c r="R372" s="9" t="s">
        <v>464</v>
      </c>
      <c r="S372">
        <v>2</v>
      </c>
      <c r="T372" s="96">
        <v>84.46</v>
      </c>
    </row>
    <row r="373" spans="12:20">
      <c r="L373" s="91">
        <v>39987</v>
      </c>
      <c r="M373" s="9" t="s">
        <v>473</v>
      </c>
      <c r="N373" s="9" t="s">
        <v>454</v>
      </c>
      <c r="O373" s="9" t="s">
        <v>465</v>
      </c>
      <c r="P373" s="95" t="s">
        <v>477</v>
      </c>
      <c r="Q373" s="9" t="s">
        <v>360</v>
      </c>
      <c r="R373" s="9" t="s">
        <v>457</v>
      </c>
      <c r="S373">
        <v>3</v>
      </c>
      <c r="T373" s="96">
        <v>221.17</v>
      </c>
    </row>
    <row r="374" spans="12:20">
      <c r="L374" s="91">
        <v>39987</v>
      </c>
      <c r="M374" s="9" t="s">
        <v>473</v>
      </c>
      <c r="N374" s="9" t="s">
        <v>454</v>
      </c>
      <c r="O374" s="9" t="s">
        <v>65</v>
      </c>
      <c r="P374" s="9" t="s">
        <v>477</v>
      </c>
      <c r="Q374" s="9" t="s">
        <v>360</v>
      </c>
      <c r="R374" s="9" t="s">
        <v>458</v>
      </c>
      <c r="S374">
        <v>4</v>
      </c>
      <c r="T374" s="96">
        <v>194.79</v>
      </c>
    </row>
    <row r="375" spans="12:20">
      <c r="L375" s="91">
        <v>39987</v>
      </c>
      <c r="M375" s="9" t="s">
        <v>473</v>
      </c>
      <c r="N375" s="9" t="s">
        <v>454</v>
      </c>
      <c r="O375" s="9" t="s">
        <v>467</v>
      </c>
      <c r="P375" s="9" t="s">
        <v>477</v>
      </c>
      <c r="Q375" s="9" t="s">
        <v>360</v>
      </c>
      <c r="R375" s="9" t="s">
        <v>457</v>
      </c>
      <c r="S375">
        <v>4</v>
      </c>
      <c r="T375" s="96">
        <v>199.22</v>
      </c>
    </row>
    <row r="376" spans="12:20">
      <c r="L376" s="91">
        <v>39988</v>
      </c>
      <c r="M376" s="9" t="s">
        <v>463</v>
      </c>
      <c r="N376" s="9" t="s">
        <v>452</v>
      </c>
      <c r="O376" s="9" t="s">
        <v>465</v>
      </c>
      <c r="P376" s="9" t="s">
        <v>476</v>
      </c>
      <c r="Q376" s="9" t="s">
        <v>361</v>
      </c>
      <c r="R376" s="9" t="s">
        <v>458</v>
      </c>
      <c r="S376">
        <v>2</v>
      </c>
      <c r="T376" s="96">
        <v>141.69999999999999</v>
      </c>
    </row>
    <row r="377" spans="12:20">
      <c r="L377" s="91">
        <v>39988</v>
      </c>
      <c r="M377" s="9" t="s">
        <v>463</v>
      </c>
      <c r="N377" s="9" t="s">
        <v>453</v>
      </c>
      <c r="O377" s="9" t="s">
        <v>469</v>
      </c>
      <c r="P377" s="95" t="s">
        <v>476</v>
      </c>
      <c r="Q377" s="9" t="s">
        <v>361</v>
      </c>
      <c r="R377" s="9" t="s">
        <v>464</v>
      </c>
      <c r="S377">
        <v>4</v>
      </c>
      <c r="T377" s="96">
        <v>191.15</v>
      </c>
    </row>
    <row r="378" spans="12:20">
      <c r="L378" s="91">
        <v>39988</v>
      </c>
      <c r="M378" s="9" t="s">
        <v>463</v>
      </c>
      <c r="N378" s="9" t="s">
        <v>453</v>
      </c>
      <c r="O378" s="9" t="s">
        <v>465</v>
      </c>
      <c r="P378" s="9" t="s">
        <v>477</v>
      </c>
      <c r="Q378" s="9" t="s">
        <v>361</v>
      </c>
      <c r="R378" s="9" t="s">
        <v>458</v>
      </c>
      <c r="S378">
        <v>2</v>
      </c>
      <c r="T378" s="96">
        <v>142.41</v>
      </c>
    </row>
    <row r="379" spans="12:20">
      <c r="L379" s="91">
        <v>39989</v>
      </c>
      <c r="M379" s="9" t="s">
        <v>466</v>
      </c>
      <c r="N379" s="9" t="s">
        <v>452</v>
      </c>
      <c r="O379" s="9" t="s">
        <v>465</v>
      </c>
      <c r="P379" s="9" t="s">
        <v>477</v>
      </c>
      <c r="Q379" s="9" t="s">
        <v>361</v>
      </c>
      <c r="R379" s="9" t="s">
        <v>458</v>
      </c>
      <c r="S379">
        <v>3</v>
      </c>
      <c r="T379" s="96">
        <v>134.53</v>
      </c>
    </row>
    <row r="380" spans="12:20">
      <c r="L380" s="91">
        <v>39989</v>
      </c>
      <c r="M380" s="9" t="s">
        <v>466</v>
      </c>
      <c r="N380" s="9" t="s">
        <v>453</v>
      </c>
      <c r="O380" s="9" t="s">
        <v>65</v>
      </c>
      <c r="P380" s="9" t="s">
        <v>293</v>
      </c>
      <c r="Q380" s="9" t="s">
        <v>361</v>
      </c>
      <c r="R380" s="9" t="s">
        <v>457</v>
      </c>
      <c r="S380">
        <v>7</v>
      </c>
      <c r="T380" s="96">
        <v>374.37</v>
      </c>
    </row>
    <row r="381" spans="12:20">
      <c r="L381" s="91">
        <v>39989</v>
      </c>
      <c r="M381" s="9" t="s">
        <v>466</v>
      </c>
      <c r="N381" s="9" t="s">
        <v>453</v>
      </c>
      <c r="O381" s="9" t="s">
        <v>467</v>
      </c>
      <c r="P381" s="9" t="s">
        <v>476</v>
      </c>
      <c r="Q381" s="9" t="s">
        <v>361</v>
      </c>
      <c r="R381" s="9" t="s">
        <v>457</v>
      </c>
      <c r="S381">
        <v>3</v>
      </c>
      <c r="T381" s="96">
        <v>241.73</v>
      </c>
    </row>
    <row r="382" spans="12:20">
      <c r="L382" s="91">
        <v>39990</v>
      </c>
      <c r="M382" s="9" t="s">
        <v>468</v>
      </c>
      <c r="N382" s="9" t="s">
        <v>452</v>
      </c>
      <c r="O382" s="9" t="s">
        <v>469</v>
      </c>
      <c r="P382" s="95" t="s">
        <v>477</v>
      </c>
      <c r="Q382" s="9" t="s">
        <v>361</v>
      </c>
      <c r="R382" s="9" t="s">
        <v>457</v>
      </c>
      <c r="S382">
        <v>4</v>
      </c>
      <c r="T382" s="96">
        <v>278.58</v>
      </c>
    </row>
    <row r="383" spans="12:20">
      <c r="L383" s="91">
        <v>39990</v>
      </c>
      <c r="M383" s="9" t="s">
        <v>468</v>
      </c>
      <c r="N383" s="9" t="s">
        <v>452</v>
      </c>
      <c r="O383" s="9" t="s">
        <v>467</v>
      </c>
      <c r="P383" s="9" t="s">
        <v>477</v>
      </c>
      <c r="Q383" s="9" t="s">
        <v>361</v>
      </c>
      <c r="R383" s="9" t="s">
        <v>458</v>
      </c>
      <c r="S383">
        <v>1</v>
      </c>
      <c r="T383" s="96">
        <v>106.25</v>
      </c>
    </row>
    <row r="384" spans="12:20">
      <c r="L384" s="91">
        <v>39990</v>
      </c>
      <c r="M384" s="9" t="s">
        <v>468</v>
      </c>
      <c r="N384" s="9" t="s">
        <v>452</v>
      </c>
      <c r="O384" s="9" t="s">
        <v>467</v>
      </c>
      <c r="P384" s="9" t="s">
        <v>293</v>
      </c>
      <c r="Q384" s="9" t="s">
        <v>361</v>
      </c>
      <c r="R384" s="9" t="s">
        <v>458</v>
      </c>
      <c r="S384">
        <v>3</v>
      </c>
      <c r="T384" s="96">
        <v>115.71</v>
      </c>
    </row>
    <row r="385" spans="12:20">
      <c r="L385" s="91">
        <v>39990</v>
      </c>
      <c r="M385" s="9" t="s">
        <v>468</v>
      </c>
      <c r="N385" s="9" t="s">
        <v>453</v>
      </c>
      <c r="O385" s="9" t="s">
        <v>465</v>
      </c>
      <c r="P385" s="9" t="s">
        <v>476</v>
      </c>
      <c r="Q385" s="9" t="s">
        <v>361</v>
      </c>
      <c r="R385" s="9" t="s">
        <v>458</v>
      </c>
      <c r="S385">
        <v>1</v>
      </c>
      <c r="T385" s="96">
        <v>78.34</v>
      </c>
    </row>
    <row r="386" spans="12:20">
      <c r="L386" s="91">
        <v>39990</v>
      </c>
      <c r="M386" s="9" t="s">
        <v>468</v>
      </c>
      <c r="N386" s="9" t="s">
        <v>453</v>
      </c>
      <c r="O386" s="9" t="s">
        <v>65</v>
      </c>
      <c r="P386" s="9" t="s">
        <v>477</v>
      </c>
      <c r="Q386" s="9" t="s">
        <v>361</v>
      </c>
      <c r="R386" s="9" t="s">
        <v>464</v>
      </c>
      <c r="S386">
        <v>4</v>
      </c>
      <c r="T386" s="96">
        <v>216.03</v>
      </c>
    </row>
    <row r="387" spans="12:20">
      <c r="L387" s="91">
        <v>39990</v>
      </c>
      <c r="M387" s="9" t="s">
        <v>468</v>
      </c>
      <c r="N387" s="9" t="s">
        <v>453</v>
      </c>
      <c r="O387" s="9" t="s">
        <v>65</v>
      </c>
      <c r="P387" s="9" t="s">
        <v>477</v>
      </c>
      <c r="Q387" s="9" t="s">
        <v>361</v>
      </c>
      <c r="R387" s="9" t="s">
        <v>458</v>
      </c>
      <c r="S387">
        <v>2</v>
      </c>
      <c r="T387" s="96">
        <v>140.01</v>
      </c>
    </row>
    <row r="388" spans="12:20">
      <c r="L388" s="91">
        <v>39990</v>
      </c>
      <c r="M388" s="9" t="s">
        <v>468</v>
      </c>
      <c r="N388" s="9" t="s">
        <v>454</v>
      </c>
      <c r="O388" s="9" t="s">
        <v>465</v>
      </c>
      <c r="P388" s="95" t="s">
        <v>477</v>
      </c>
      <c r="Q388" s="9" t="s">
        <v>360</v>
      </c>
      <c r="R388" s="9" t="s">
        <v>457</v>
      </c>
      <c r="S388">
        <v>8</v>
      </c>
      <c r="T388" s="96">
        <v>458.51</v>
      </c>
    </row>
    <row r="389" spans="12:20">
      <c r="L389" s="91">
        <v>39991</v>
      </c>
      <c r="M389" s="9" t="s">
        <v>470</v>
      </c>
      <c r="N389" s="9" t="s">
        <v>452</v>
      </c>
      <c r="O389" s="9" t="s">
        <v>65</v>
      </c>
      <c r="P389" s="9" t="s">
        <v>476</v>
      </c>
      <c r="Q389" s="9" t="s">
        <v>361</v>
      </c>
      <c r="R389" s="9" t="s">
        <v>464</v>
      </c>
      <c r="S389">
        <v>4</v>
      </c>
      <c r="T389" s="96">
        <v>210.6</v>
      </c>
    </row>
    <row r="390" spans="12:20">
      <c r="L390" s="91">
        <v>39991</v>
      </c>
      <c r="M390" s="9" t="s">
        <v>470</v>
      </c>
      <c r="N390" s="9" t="s">
        <v>452</v>
      </c>
      <c r="O390" s="9" t="s">
        <v>467</v>
      </c>
      <c r="P390" s="9" t="s">
        <v>477</v>
      </c>
      <c r="Q390" s="9" t="s">
        <v>361</v>
      </c>
      <c r="R390" s="9" t="s">
        <v>464</v>
      </c>
      <c r="S390">
        <v>4</v>
      </c>
      <c r="T390" s="96">
        <v>189.49</v>
      </c>
    </row>
    <row r="391" spans="12:20">
      <c r="L391" s="91">
        <v>39991</v>
      </c>
      <c r="M391" s="9" t="s">
        <v>470</v>
      </c>
      <c r="N391" s="9" t="s">
        <v>454</v>
      </c>
      <c r="O391" s="9" t="s">
        <v>65</v>
      </c>
      <c r="P391" s="9" t="s">
        <v>293</v>
      </c>
      <c r="Q391" s="9" t="s">
        <v>360</v>
      </c>
      <c r="R391" s="9" t="s">
        <v>457</v>
      </c>
      <c r="S391">
        <v>7</v>
      </c>
      <c r="T391" s="96">
        <v>359.42</v>
      </c>
    </row>
    <row r="392" spans="12:20">
      <c r="L392" s="91">
        <v>39992</v>
      </c>
      <c r="M392" s="9" t="s">
        <v>471</v>
      </c>
      <c r="N392" s="9" t="s">
        <v>452</v>
      </c>
      <c r="O392" s="9" t="s">
        <v>65</v>
      </c>
      <c r="P392" s="9" t="s">
        <v>293</v>
      </c>
      <c r="Q392" s="9" t="s">
        <v>361</v>
      </c>
      <c r="R392" s="9" t="s">
        <v>458</v>
      </c>
      <c r="S392">
        <v>3</v>
      </c>
      <c r="T392" s="96">
        <v>132.06</v>
      </c>
    </row>
    <row r="393" spans="12:20">
      <c r="L393" s="91">
        <v>39992</v>
      </c>
      <c r="M393" s="9" t="s">
        <v>471</v>
      </c>
      <c r="N393" s="9" t="s">
        <v>452</v>
      </c>
      <c r="O393" s="9" t="s">
        <v>65</v>
      </c>
      <c r="P393" s="9" t="s">
        <v>476</v>
      </c>
      <c r="Q393" s="9" t="s">
        <v>361</v>
      </c>
      <c r="R393" s="9" t="s">
        <v>464</v>
      </c>
      <c r="S393">
        <v>5</v>
      </c>
      <c r="T393" s="96">
        <v>252.33</v>
      </c>
    </row>
    <row r="394" spans="12:20">
      <c r="L394" s="91">
        <v>39992</v>
      </c>
      <c r="M394" s="9" t="s">
        <v>471</v>
      </c>
      <c r="N394" s="9" t="s">
        <v>452</v>
      </c>
      <c r="O394" s="9" t="s">
        <v>469</v>
      </c>
      <c r="P394" s="95" t="s">
        <v>477</v>
      </c>
      <c r="Q394" s="9" t="s">
        <v>360</v>
      </c>
      <c r="R394" s="9" t="s">
        <v>464</v>
      </c>
      <c r="S394">
        <v>2</v>
      </c>
      <c r="T394" s="96">
        <v>172.05</v>
      </c>
    </row>
    <row r="395" spans="12:20">
      <c r="L395" s="91">
        <v>39992</v>
      </c>
      <c r="M395" s="9" t="s">
        <v>471</v>
      </c>
      <c r="N395" s="9" t="s">
        <v>453</v>
      </c>
      <c r="O395" s="9" t="s">
        <v>65</v>
      </c>
      <c r="P395" s="9" t="s">
        <v>477</v>
      </c>
      <c r="Q395" s="9" t="s">
        <v>361</v>
      </c>
      <c r="R395" s="9" t="s">
        <v>464</v>
      </c>
      <c r="S395">
        <v>4</v>
      </c>
      <c r="T395" s="96">
        <v>206.19</v>
      </c>
    </row>
    <row r="396" spans="12:20">
      <c r="L396" s="91">
        <v>39992</v>
      </c>
      <c r="M396" s="9" t="s">
        <v>471</v>
      </c>
      <c r="N396" s="9" t="s">
        <v>453</v>
      </c>
      <c r="O396" s="9" t="s">
        <v>469</v>
      </c>
      <c r="P396" s="9" t="s">
        <v>477</v>
      </c>
      <c r="Q396" s="9" t="s">
        <v>361</v>
      </c>
      <c r="R396" s="9" t="s">
        <v>464</v>
      </c>
      <c r="S396">
        <v>2</v>
      </c>
      <c r="T396" s="96">
        <v>143.97999999999999</v>
      </c>
    </row>
    <row r="397" spans="12:20">
      <c r="L397" s="91">
        <v>39992</v>
      </c>
      <c r="M397" s="9" t="s">
        <v>471</v>
      </c>
      <c r="N397" s="9" t="s">
        <v>453</v>
      </c>
      <c r="O397" s="9" t="s">
        <v>465</v>
      </c>
      <c r="P397" s="9" t="s">
        <v>476</v>
      </c>
      <c r="Q397" s="9" t="s">
        <v>361</v>
      </c>
      <c r="R397" s="9" t="s">
        <v>457</v>
      </c>
      <c r="S397">
        <v>4</v>
      </c>
      <c r="T397" s="96">
        <v>276.67</v>
      </c>
    </row>
    <row r="398" spans="12:20">
      <c r="L398" s="91">
        <v>39993</v>
      </c>
      <c r="M398" s="9" t="s">
        <v>472</v>
      </c>
      <c r="N398" s="9" t="s">
        <v>452</v>
      </c>
      <c r="O398" s="9" t="s">
        <v>469</v>
      </c>
      <c r="P398" s="9" t="s">
        <v>476</v>
      </c>
      <c r="Q398" s="9" t="s">
        <v>360</v>
      </c>
      <c r="R398" s="9" t="s">
        <v>458</v>
      </c>
      <c r="S398">
        <v>1</v>
      </c>
      <c r="T398" s="96">
        <v>111.67</v>
      </c>
    </row>
    <row r="399" spans="12:20">
      <c r="L399" s="91">
        <v>39993</v>
      </c>
      <c r="M399" s="9" t="s">
        <v>472</v>
      </c>
      <c r="N399" s="9" t="s">
        <v>453</v>
      </c>
      <c r="O399" s="9" t="s">
        <v>465</v>
      </c>
      <c r="P399" s="9" t="s">
        <v>476</v>
      </c>
      <c r="Q399" s="9" t="s">
        <v>360</v>
      </c>
      <c r="R399" s="9" t="s">
        <v>464</v>
      </c>
      <c r="S399">
        <v>6</v>
      </c>
      <c r="T399" s="96">
        <v>268.39</v>
      </c>
    </row>
    <row r="400" spans="12:20">
      <c r="L400" s="91">
        <v>39993</v>
      </c>
      <c r="M400" s="9" t="s">
        <v>472</v>
      </c>
      <c r="N400" s="9" t="s">
        <v>453</v>
      </c>
      <c r="O400" s="9" t="s">
        <v>465</v>
      </c>
      <c r="P400" s="9" t="s">
        <v>293</v>
      </c>
      <c r="Q400" s="9" t="s">
        <v>361</v>
      </c>
      <c r="R400" s="9" t="s">
        <v>464</v>
      </c>
      <c r="S400">
        <v>3</v>
      </c>
      <c r="T400" s="96">
        <v>169.11</v>
      </c>
    </row>
    <row r="401" spans="12:20">
      <c r="L401" s="91">
        <v>39993</v>
      </c>
      <c r="M401" s="9" t="s">
        <v>472</v>
      </c>
      <c r="N401" s="9" t="s">
        <v>453</v>
      </c>
      <c r="O401" s="9" t="s">
        <v>65</v>
      </c>
      <c r="P401" s="9" t="s">
        <v>477</v>
      </c>
      <c r="Q401" s="9" t="s">
        <v>360</v>
      </c>
      <c r="R401" s="9" t="s">
        <v>464</v>
      </c>
      <c r="S401">
        <v>6</v>
      </c>
      <c r="T401" s="96">
        <v>242.46</v>
      </c>
    </row>
    <row r="402" spans="12:20">
      <c r="L402" s="91">
        <v>39993</v>
      </c>
      <c r="M402" s="9" t="s">
        <v>472</v>
      </c>
      <c r="N402" s="9" t="s">
        <v>453</v>
      </c>
      <c r="O402" s="9" t="s">
        <v>465</v>
      </c>
      <c r="P402" s="9" t="s">
        <v>476</v>
      </c>
      <c r="Q402" s="9" t="s">
        <v>360</v>
      </c>
      <c r="R402" s="9" t="s">
        <v>464</v>
      </c>
      <c r="S402">
        <v>4</v>
      </c>
      <c r="T402" s="96">
        <v>168.64</v>
      </c>
    </row>
    <row r="403" spans="12:20">
      <c r="L403" s="91">
        <v>39993</v>
      </c>
      <c r="M403" s="9" t="s">
        <v>472</v>
      </c>
      <c r="N403" s="9" t="s">
        <v>453</v>
      </c>
      <c r="O403" s="9" t="s">
        <v>465</v>
      </c>
      <c r="P403" s="9" t="s">
        <v>476</v>
      </c>
      <c r="Q403" s="9" t="s">
        <v>361</v>
      </c>
      <c r="R403" s="9" t="s">
        <v>458</v>
      </c>
      <c r="S403">
        <v>1</v>
      </c>
      <c r="T403" s="96">
        <v>107.59</v>
      </c>
    </row>
  </sheetData>
  <hyperlinks>
    <hyperlink ref="A1" location="'Table of contents'!A1" display="Return to table of contents"/>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sheetPr codeName="Sheet76"/>
  <dimension ref="A1:R68"/>
  <sheetViews>
    <sheetView showGridLines="0" showRowColHeaders="0" topLeftCell="A61" workbookViewId="0">
      <selection activeCell="A81" sqref="A81"/>
    </sheetView>
  </sheetViews>
  <sheetFormatPr defaultRowHeight="15"/>
  <cols>
    <col min="13" max="13" width="10.7109375" bestFit="1" customWidth="1"/>
    <col min="15" max="15" width="10" bestFit="1" customWidth="1"/>
    <col min="19" max="19" width="10.7109375" bestFit="1" customWidth="1"/>
  </cols>
  <sheetData>
    <row r="1" spans="1:15">
      <c r="A1" s="1" t="s">
        <v>38</v>
      </c>
      <c r="F1" s="99" t="s">
        <v>321</v>
      </c>
      <c r="G1" s="100"/>
      <c r="H1" s="100"/>
      <c r="I1" s="100"/>
      <c r="J1" s="100"/>
      <c r="K1" s="100"/>
      <c r="L1" s="100"/>
      <c r="M1" s="100"/>
      <c r="N1" s="101"/>
    </row>
    <row r="3" spans="1:15">
      <c r="L3" t="s">
        <v>75</v>
      </c>
      <c r="N3" t="s">
        <v>456</v>
      </c>
    </row>
    <row r="4" spans="1:15">
      <c r="L4">
        <v>62</v>
      </c>
      <c r="N4" t="s">
        <v>457</v>
      </c>
      <c r="O4">
        <v>94</v>
      </c>
    </row>
    <row r="5" spans="1:15">
      <c r="L5">
        <v>88</v>
      </c>
      <c r="N5" t="s">
        <v>458</v>
      </c>
      <c r="O5">
        <v>66</v>
      </c>
    </row>
    <row r="6" spans="1:15">
      <c r="L6">
        <v>77</v>
      </c>
    </row>
    <row r="7" spans="1:15">
      <c r="L7">
        <v>62</v>
      </c>
    </row>
    <row r="8" spans="1:15">
      <c r="L8">
        <v>94</v>
      </c>
    </row>
    <row r="9" spans="1:15">
      <c r="L9">
        <v>68</v>
      </c>
    </row>
    <row r="10" spans="1:15">
      <c r="L10">
        <v>73</v>
      </c>
    </row>
    <row r="11" spans="1:15">
      <c r="L11">
        <v>61</v>
      </c>
    </row>
    <row r="12" spans="1:15">
      <c r="L12">
        <v>99</v>
      </c>
    </row>
    <row r="13" spans="1:15">
      <c r="L13">
        <v>94</v>
      </c>
    </row>
    <row r="14" spans="1:15">
      <c r="L14">
        <v>88</v>
      </c>
    </row>
    <row r="15" spans="1:15">
      <c r="L15">
        <v>82</v>
      </c>
    </row>
    <row r="16" spans="1:15">
      <c r="L16">
        <v>87</v>
      </c>
    </row>
    <row r="17" spans="3:17">
      <c r="L17">
        <v>65</v>
      </c>
    </row>
    <row r="18" spans="3:17">
      <c r="L18">
        <v>82</v>
      </c>
    </row>
    <row r="19" spans="3:17">
      <c r="L19">
        <v>70</v>
      </c>
    </row>
    <row r="20" spans="3:17">
      <c r="L20">
        <v>94</v>
      </c>
    </row>
    <row r="21" spans="3:17">
      <c r="L21">
        <v>80</v>
      </c>
    </row>
    <row r="22" spans="3:17">
      <c r="L22">
        <v>96</v>
      </c>
    </row>
    <row r="24" spans="3:17">
      <c r="L24" s="92" t="s">
        <v>354</v>
      </c>
      <c r="M24" s="92" t="s">
        <v>326</v>
      </c>
      <c r="N24" s="93" t="s">
        <v>359</v>
      </c>
      <c r="O24" s="93" t="s">
        <v>430</v>
      </c>
      <c r="P24" s="92" t="s">
        <v>431</v>
      </c>
      <c r="Q24" s="92" t="s">
        <v>432</v>
      </c>
    </row>
    <row r="25" spans="3:17">
      <c r="L25">
        <v>1</v>
      </c>
      <c r="M25" s="55">
        <v>21767</v>
      </c>
      <c r="N25" s="61" t="s">
        <v>360</v>
      </c>
      <c r="O25" s="61" t="s">
        <v>436</v>
      </c>
      <c r="P25" s="9">
        <v>1</v>
      </c>
      <c r="Q25" s="90">
        <v>65400</v>
      </c>
    </row>
    <row r="26" spans="3:17">
      <c r="L26">
        <v>2</v>
      </c>
      <c r="M26" s="55">
        <v>28413</v>
      </c>
      <c r="N26" s="61" t="s">
        <v>361</v>
      </c>
      <c r="O26" s="61" t="s">
        <v>435</v>
      </c>
      <c r="P26" s="9">
        <v>2</v>
      </c>
      <c r="Q26" s="90">
        <v>62000</v>
      </c>
    </row>
    <row r="27" spans="3:17">
      <c r="L27">
        <v>3</v>
      </c>
      <c r="M27" s="55">
        <v>29589</v>
      </c>
      <c r="N27" s="61" t="s">
        <v>360</v>
      </c>
      <c r="O27" s="61" t="s">
        <v>434</v>
      </c>
      <c r="P27" s="9">
        <v>0</v>
      </c>
      <c r="Q27" s="90">
        <v>63200</v>
      </c>
    </row>
    <row r="28" spans="3:17">
      <c r="L28">
        <v>4</v>
      </c>
      <c r="M28" s="55">
        <v>18023</v>
      </c>
      <c r="N28" s="61" t="s">
        <v>360</v>
      </c>
      <c r="O28" s="61" t="s">
        <v>459</v>
      </c>
      <c r="P28" s="9">
        <v>2</v>
      </c>
      <c r="Q28" s="90">
        <v>52000</v>
      </c>
    </row>
    <row r="29" spans="3:17">
      <c r="C29" s="87"/>
      <c r="L29">
        <v>5</v>
      </c>
      <c r="M29" s="55">
        <v>31871</v>
      </c>
      <c r="N29" s="61" t="s">
        <v>361</v>
      </c>
      <c r="O29" s="61" t="s">
        <v>435</v>
      </c>
      <c r="P29" s="9">
        <v>3</v>
      </c>
      <c r="Q29" s="90">
        <v>81400</v>
      </c>
    </row>
    <row r="30" spans="3:17">
      <c r="L30">
        <v>6</v>
      </c>
      <c r="M30" s="55">
        <v>18079</v>
      </c>
      <c r="N30" s="61" t="s">
        <v>361</v>
      </c>
      <c r="O30" s="61" t="s">
        <v>459</v>
      </c>
      <c r="P30" s="9">
        <v>3</v>
      </c>
      <c r="Q30" s="90">
        <v>46300</v>
      </c>
    </row>
    <row r="31" spans="3:17">
      <c r="L31">
        <v>7</v>
      </c>
      <c r="M31" s="55">
        <v>18040</v>
      </c>
      <c r="N31" s="61" t="s">
        <v>361</v>
      </c>
      <c r="O31" s="61" t="s">
        <v>433</v>
      </c>
      <c r="P31" s="9">
        <v>2</v>
      </c>
      <c r="Q31" s="90">
        <v>49600</v>
      </c>
    </row>
    <row r="32" spans="3:17">
      <c r="L32">
        <v>8</v>
      </c>
      <c r="M32" s="55">
        <v>19297</v>
      </c>
      <c r="N32" s="61" t="s">
        <v>360</v>
      </c>
      <c r="O32" s="61" t="s">
        <v>433</v>
      </c>
      <c r="P32" s="9">
        <v>1</v>
      </c>
      <c r="Q32" s="90">
        <v>45900</v>
      </c>
    </row>
    <row r="33" spans="12:17">
      <c r="L33">
        <v>9</v>
      </c>
      <c r="M33" s="55">
        <v>20837</v>
      </c>
      <c r="N33" s="61" t="s">
        <v>360</v>
      </c>
      <c r="O33" s="61" t="s">
        <v>434</v>
      </c>
      <c r="P33" s="9">
        <v>3</v>
      </c>
      <c r="Q33" s="90">
        <v>47700</v>
      </c>
    </row>
    <row r="34" spans="12:17">
      <c r="L34">
        <v>10</v>
      </c>
      <c r="M34" s="55">
        <v>31308</v>
      </c>
      <c r="N34" s="61" t="s">
        <v>361</v>
      </c>
      <c r="O34" s="61" t="s">
        <v>436</v>
      </c>
      <c r="P34" s="9">
        <v>1</v>
      </c>
      <c r="Q34" s="90">
        <v>59900</v>
      </c>
    </row>
    <row r="35" spans="12:17">
      <c r="L35">
        <v>11</v>
      </c>
      <c r="M35" s="55">
        <v>19559</v>
      </c>
      <c r="N35" s="61" t="s">
        <v>360</v>
      </c>
      <c r="O35" s="61" t="s">
        <v>434</v>
      </c>
      <c r="P35" s="9">
        <v>1</v>
      </c>
      <c r="Q35" s="90">
        <v>48100</v>
      </c>
    </row>
    <row r="36" spans="12:17">
      <c r="L36">
        <v>12</v>
      </c>
      <c r="M36" s="55">
        <v>17146</v>
      </c>
      <c r="N36" s="61" t="s">
        <v>361</v>
      </c>
      <c r="O36" s="61" t="s">
        <v>435</v>
      </c>
      <c r="P36" s="9">
        <v>0</v>
      </c>
      <c r="Q36" s="90">
        <v>58100</v>
      </c>
    </row>
    <row r="37" spans="12:17">
      <c r="L37">
        <v>13</v>
      </c>
      <c r="M37" s="55">
        <v>31500</v>
      </c>
      <c r="N37" s="61" t="s">
        <v>361</v>
      </c>
      <c r="O37" s="61" t="s">
        <v>459</v>
      </c>
      <c r="P37" s="9">
        <v>2</v>
      </c>
      <c r="Q37" s="90">
        <v>56000</v>
      </c>
    </row>
    <row r="38" spans="12:17">
      <c r="L38">
        <v>14</v>
      </c>
      <c r="M38" s="55">
        <v>19340</v>
      </c>
      <c r="N38" s="61" t="s">
        <v>361</v>
      </c>
      <c r="O38" s="61" t="s">
        <v>434</v>
      </c>
      <c r="P38" s="9">
        <v>2</v>
      </c>
      <c r="Q38" s="90">
        <v>53400</v>
      </c>
    </row>
    <row r="39" spans="12:17">
      <c r="L39">
        <v>15</v>
      </c>
      <c r="M39" s="55">
        <v>28288</v>
      </c>
      <c r="N39" s="61" t="s">
        <v>361</v>
      </c>
      <c r="O39" s="61" t="s">
        <v>434</v>
      </c>
      <c r="P39" s="9">
        <v>2</v>
      </c>
      <c r="Q39" s="90">
        <v>39000</v>
      </c>
    </row>
    <row r="40" spans="12:17">
      <c r="L40">
        <v>16</v>
      </c>
      <c r="M40" s="55">
        <v>32831</v>
      </c>
      <c r="N40" s="61" t="s">
        <v>360</v>
      </c>
      <c r="O40" s="61" t="s">
        <v>433</v>
      </c>
      <c r="P40" s="9">
        <v>1</v>
      </c>
      <c r="Q40" s="90">
        <v>61500</v>
      </c>
    </row>
    <row r="41" spans="12:17">
      <c r="L41">
        <v>17</v>
      </c>
      <c r="M41" s="55">
        <v>21069</v>
      </c>
      <c r="N41" s="61" t="s">
        <v>360</v>
      </c>
      <c r="O41" s="61" t="s">
        <v>433</v>
      </c>
      <c r="P41" s="9">
        <v>0</v>
      </c>
      <c r="Q41" s="90">
        <v>37700</v>
      </c>
    </row>
    <row r="42" spans="12:17">
      <c r="L42">
        <v>18</v>
      </c>
      <c r="M42" s="55">
        <v>25841</v>
      </c>
      <c r="N42" s="61" t="s">
        <v>361</v>
      </c>
      <c r="O42" s="61" t="s">
        <v>435</v>
      </c>
      <c r="P42" s="9">
        <v>2</v>
      </c>
      <c r="Q42" s="90">
        <v>36700</v>
      </c>
    </row>
    <row r="43" spans="12:17">
      <c r="L43">
        <v>19</v>
      </c>
      <c r="M43" s="55">
        <v>26961</v>
      </c>
      <c r="N43" s="61" t="s">
        <v>360</v>
      </c>
      <c r="O43" s="61" t="s">
        <v>434</v>
      </c>
      <c r="P43" s="9">
        <v>2</v>
      </c>
      <c r="Q43" s="90">
        <v>45200</v>
      </c>
    </row>
    <row r="44" spans="12:17">
      <c r="L44">
        <v>20</v>
      </c>
      <c r="M44" s="55">
        <v>28649</v>
      </c>
      <c r="N44" s="61" t="s">
        <v>360</v>
      </c>
      <c r="O44" s="61" t="s">
        <v>433</v>
      </c>
      <c r="P44" s="9">
        <v>0</v>
      </c>
      <c r="Q44" s="90">
        <v>59000</v>
      </c>
    </row>
    <row r="45" spans="12:17">
      <c r="L45">
        <v>21</v>
      </c>
      <c r="M45" s="55">
        <v>33112</v>
      </c>
      <c r="N45" s="61" t="s">
        <v>361</v>
      </c>
      <c r="O45" s="61" t="s">
        <v>433</v>
      </c>
      <c r="P45" s="9">
        <v>2</v>
      </c>
      <c r="Q45" s="90">
        <v>54300</v>
      </c>
    </row>
    <row r="46" spans="12:17">
      <c r="L46">
        <v>22</v>
      </c>
      <c r="M46" s="55">
        <v>17207</v>
      </c>
      <c r="N46" s="61" t="s">
        <v>360</v>
      </c>
      <c r="O46" s="61" t="s">
        <v>434</v>
      </c>
      <c r="P46" s="9">
        <v>1</v>
      </c>
      <c r="Q46" s="90">
        <v>62100</v>
      </c>
    </row>
    <row r="47" spans="12:17">
      <c r="L47">
        <v>23</v>
      </c>
      <c r="M47" s="55">
        <v>32599</v>
      </c>
      <c r="N47" s="61" t="s">
        <v>360</v>
      </c>
      <c r="O47" s="61" t="s">
        <v>459</v>
      </c>
      <c r="P47" s="9">
        <v>0</v>
      </c>
      <c r="Q47" s="90">
        <v>78000</v>
      </c>
    </row>
    <row r="48" spans="12:17">
      <c r="L48">
        <v>24</v>
      </c>
      <c r="M48" s="55">
        <v>25639</v>
      </c>
      <c r="N48" s="61" t="s">
        <v>360</v>
      </c>
      <c r="O48" s="61" t="s">
        <v>433</v>
      </c>
      <c r="P48" s="9">
        <v>0</v>
      </c>
      <c r="Q48" s="90">
        <v>43200</v>
      </c>
    </row>
    <row r="49" spans="12:18">
      <c r="L49">
        <v>25</v>
      </c>
      <c r="M49" s="55">
        <v>25655</v>
      </c>
      <c r="N49" s="61" t="s">
        <v>360</v>
      </c>
      <c r="O49" s="61" t="s">
        <v>436</v>
      </c>
      <c r="P49" s="9">
        <v>1</v>
      </c>
      <c r="Q49" s="90">
        <v>44500</v>
      </c>
    </row>
    <row r="50" spans="12:18">
      <c r="L50">
        <v>26</v>
      </c>
      <c r="M50" s="55">
        <v>23137</v>
      </c>
      <c r="N50" s="61" t="s">
        <v>360</v>
      </c>
      <c r="O50" s="61" t="s">
        <v>435</v>
      </c>
      <c r="P50" s="9">
        <v>1</v>
      </c>
      <c r="Q50" s="90">
        <v>43300</v>
      </c>
    </row>
    <row r="51" spans="12:18">
      <c r="L51">
        <v>27</v>
      </c>
      <c r="M51" s="55">
        <v>21677</v>
      </c>
      <c r="N51" s="61" t="s">
        <v>360</v>
      </c>
      <c r="O51" s="61" t="s">
        <v>433</v>
      </c>
      <c r="P51" s="9">
        <v>3</v>
      </c>
      <c r="Q51" s="90">
        <v>45400</v>
      </c>
    </row>
    <row r="52" spans="12:18">
      <c r="L52">
        <v>28</v>
      </c>
      <c r="M52" s="55">
        <v>31842</v>
      </c>
      <c r="N52" s="61" t="s">
        <v>360</v>
      </c>
      <c r="O52" s="61" t="s">
        <v>436</v>
      </c>
      <c r="P52" s="9">
        <v>2</v>
      </c>
      <c r="Q52" s="90">
        <v>53900</v>
      </c>
    </row>
    <row r="53" spans="12:18">
      <c r="L53">
        <v>29</v>
      </c>
      <c r="M53" s="55">
        <v>21225</v>
      </c>
      <c r="N53" s="61" t="s">
        <v>360</v>
      </c>
      <c r="O53" s="61" t="s">
        <v>435</v>
      </c>
      <c r="P53" s="9">
        <v>1</v>
      </c>
      <c r="Q53" s="90">
        <v>44100</v>
      </c>
    </row>
    <row r="54" spans="12:18">
      <c r="L54">
        <v>30</v>
      </c>
      <c r="M54" s="55">
        <v>20305</v>
      </c>
      <c r="N54" s="61" t="s">
        <v>361</v>
      </c>
      <c r="O54" s="61" t="s">
        <v>436</v>
      </c>
      <c r="P54" s="9">
        <v>2</v>
      </c>
      <c r="Q54" s="90">
        <v>31000</v>
      </c>
    </row>
    <row r="56" spans="12:18">
      <c r="L56" s="9" t="s">
        <v>51</v>
      </c>
      <c r="M56" s="9" t="s">
        <v>344</v>
      </c>
      <c r="N56" s="9" t="s">
        <v>345</v>
      </c>
      <c r="O56" s="9" t="s">
        <v>346</v>
      </c>
      <c r="P56" s="9" t="s">
        <v>347</v>
      </c>
      <c r="Q56" s="9" t="s">
        <v>348</v>
      </c>
      <c r="R56" s="9" t="s">
        <v>349</v>
      </c>
    </row>
    <row r="57" spans="12:18">
      <c r="L57" s="68">
        <v>39814</v>
      </c>
      <c r="M57" s="8">
        <f t="shared" ref="M57:R68" ca="1" si="0">RANDBETWEEN(1000,5000)</f>
        <v>2418</v>
      </c>
      <c r="N57" s="8">
        <f t="shared" ca="1" si="0"/>
        <v>2358</v>
      </c>
      <c r="O57" s="8">
        <f t="shared" ca="1" si="0"/>
        <v>2269</v>
      </c>
      <c r="P57" s="8">
        <f t="shared" ca="1" si="0"/>
        <v>2514</v>
      </c>
      <c r="Q57" s="8">
        <f t="shared" ca="1" si="0"/>
        <v>1501</v>
      </c>
      <c r="R57" s="8">
        <f t="shared" ca="1" si="0"/>
        <v>2620</v>
      </c>
    </row>
    <row r="58" spans="12:18">
      <c r="L58" s="68">
        <v>39845</v>
      </c>
      <c r="M58" s="8">
        <f t="shared" ca="1" si="0"/>
        <v>4370</v>
      </c>
      <c r="N58" s="8">
        <f t="shared" ca="1" si="0"/>
        <v>2281</v>
      </c>
      <c r="O58" s="8">
        <f t="shared" ca="1" si="0"/>
        <v>1691</v>
      </c>
      <c r="P58" s="8">
        <f t="shared" ca="1" si="0"/>
        <v>4886</v>
      </c>
      <c r="Q58" s="8">
        <f t="shared" ca="1" si="0"/>
        <v>1625</v>
      </c>
      <c r="R58" s="8">
        <f t="shared" ca="1" si="0"/>
        <v>4186</v>
      </c>
    </row>
    <row r="59" spans="12:18">
      <c r="L59" s="68">
        <v>39873</v>
      </c>
      <c r="M59" s="8">
        <f t="shared" ca="1" si="0"/>
        <v>2092</v>
      </c>
      <c r="N59" s="8">
        <f t="shared" ca="1" si="0"/>
        <v>2032</v>
      </c>
      <c r="O59" s="8">
        <f t="shared" ca="1" si="0"/>
        <v>2625</v>
      </c>
      <c r="P59" s="8">
        <f t="shared" ca="1" si="0"/>
        <v>2104</v>
      </c>
      <c r="Q59" s="8">
        <f t="shared" ca="1" si="0"/>
        <v>1695</v>
      </c>
      <c r="R59" s="8">
        <f t="shared" ca="1" si="0"/>
        <v>2085</v>
      </c>
    </row>
    <row r="60" spans="12:18">
      <c r="L60" s="68">
        <v>39904</v>
      </c>
      <c r="M60" s="8">
        <f t="shared" ca="1" si="0"/>
        <v>3769</v>
      </c>
      <c r="N60" s="8">
        <f t="shared" ca="1" si="0"/>
        <v>3674</v>
      </c>
      <c r="O60" s="8">
        <f t="shared" ca="1" si="0"/>
        <v>4974</v>
      </c>
      <c r="P60" s="8">
        <f t="shared" ca="1" si="0"/>
        <v>3015</v>
      </c>
      <c r="Q60" s="8">
        <f t="shared" ca="1" si="0"/>
        <v>1852</v>
      </c>
      <c r="R60" s="8">
        <f t="shared" ca="1" si="0"/>
        <v>2721</v>
      </c>
    </row>
    <row r="61" spans="12:18">
      <c r="L61" s="68">
        <v>39934</v>
      </c>
      <c r="M61" s="8">
        <f t="shared" ca="1" si="0"/>
        <v>2042</v>
      </c>
      <c r="N61" s="8">
        <f t="shared" ca="1" si="0"/>
        <v>1710</v>
      </c>
      <c r="O61" s="8">
        <f t="shared" ca="1" si="0"/>
        <v>2855</v>
      </c>
      <c r="P61" s="8">
        <f t="shared" ca="1" si="0"/>
        <v>3388</v>
      </c>
      <c r="Q61" s="8">
        <f t="shared" ca="1" si="0"/>
        <v>4225</v>
      </c>
      <c r="R61" s="8">
        <f t="shared" ca="1" si="0"/>
        <v>1758</v>
      </c>
    </row>
    <row r="62" spans="12:18">
      <c r="L62" s="68">
        <v>39965</v>
      </c>
      <c r="M62" s="8">
        <f t="shared" ca="1" si="0"/>
        <v>1899</v>
      </c>
      <c r="N62" s="8">
        <f t="shared" ca="1" si="0"/>
        <v>3822</v>
      </c>
      <c r="O62" s="8">
        <f t="shared" ca="1" si="0"/>
        <v>1030</v>
      </c>
      <c r="P62" s="8">
        <f t="shared" ca="1" si="0"/>
        <v>3876</v>
      </c>
      <c r="Q62" s="8">
        <f t="shared" ca="1" si="0"/>
        <v>3365</v>
      </c>
      <c r="R62" s="8">
        <f t="shared" ca="1" si="0"/>
        <v>2955</v>
      </c>
    </row>
    <row r="63" spans="12:18">
      <c r="L63" s="68">
        <v>39995</v>
      </c>
      <c r="M63" s="8">
        <f t="shared" ca="1" si="0"/>
        <v>4036</v>
      </c>
      <c r="N63" s="8">
        <f t="shared" ca="1" si="0"/>
        <v>3676</v>
      </c>
      <c r="O63" s="8">
        <f t="shared" ca="1" si="0"/>
        <v>4472</v>
      </c>
      <c r="P63" s="8">
        <f t="shared" ca="1" si="0"/>
        <v>2380</v>
      </c>
      <c r="Q63" s="8">
        <f t="shared" ca="1" si="0"/>
        <v>4175</v>
      </c>
      <c r="R63" s="8">
        <f t="shared" ca="1" si="0"/>
        <v>3267</v>
      </c>
    </row>
    <row r="64" spans="12:18">
      <c r="L64" s="68">
        <v>40026</v>
      </c>
      <c r="M64" s="8">
        <f t="shared" ca="1" si="0"/>
        <v>4276</v>
      </c>
      <c r="N64" s="8">
        <f t="shared" ca="1" si="0"/>
        <v>1161</v>
      </c>
      <c r="O64" s="8">
        <f t="shared" ca="1" si="0"/>
        <v>4087</v>
      </c>
      <c r="P64" s="8">
        <f t="shared" ca="1" si="0"/>
        <v>4999</v>
      </c>
      <c r="Q64" s="8">
        <f t="shared" ca="1" si="0"/>
        <v>4740</v>
      </c>
      <c r="R64" s="8">
        <f t="shared" ca="1" si="0"/>
        <v>4149</v>
      </c>
    </row>
    <row r="65" spans="12:18">
      <c r="L65" s="68">
        <v>40057</v>
      </c>
      <c r="M65" s="8">
        <f t="shared" ca="1" si="0"/>
        <v>3296</v>
      </c>
      <c r="N65" s="8">
        <f t="shared" ca="1" si="0"/>
        <v>2232</v>
      </c>
      <c r="O65" s="8">
        <f t="shared" ca="1" si="0"/>
        <v>2408</v>
      </c>
      <c r="P65" s="8">
        <f t="shared" ca="1" si="0"/>
        <v>4785</v>
      </c>
      <c r="Q65" s="8">
        <f t="shared" ca="1" si="0"/>
        <v>3931</v>
      </c>
      <c r="R65" s="8">
        <f t="shared" ca="1" si="0"/>
        <v>4857</v>
      </c>
    </row>
    <row r="66" spans="12:18">
      <c r="L66" s="68">
        <v>40087</v>
      </c>
      <c r="M66" s="8">
        <f t="shared" ca="1" si="0"/>
        <v>2741</v>
      </c>
      <c r="N66" s="8">
        <f t="shared" ca="1" si="0"/>
        <v>2040</v>
      </c>
      <c r="O66" s="8">
        <f t="shared" ca="1" si="0"/>
        <v>2732</v>
      </c>
      <c r="P66" s="8">
        <f t="shared" ca="1" si="0"/>
        <v>2720</v>
      </c>
      <c r="Q66" s="8">
        <f t="shared" ca="1" si="0"/>
        <v>4065</v>
      </c>
      <c r="R66" s="8">
        <f t="shared" ca="1" si="0"/>
        <v>1078</v>
      </c>
    </row>
    <row r="67" spans="12:18">
      <c r="L67" s="68">
        <v>40118</v>
      </c>
      <c r="M67" s="8">
        <f t="shared" ca="1" si="0"/>
        <v>4478</v>
      </c>
      <c r="N67" s="8">
        <f t="shared" ca="1" si="0"/>
        <v>4603</v>
      </c>
      <c r="O67" s="8">
        <f t="shared" ca="1" si="0"/>
        <v>4192</v>
      </c>
      <c r="P67" s="8">
        <f t="shared" ca="1" si="0"/>
        <v>4788</v>
      </c>
      <c r="Q67" s="8">
        <f t="shared" ca="1" si="0"/>
        <v>1936</v>
      </c>
      <c r="R67" s="8">
        <f t="shared" ca="1" si="0"/>
        <v>3717</v>
      </c>
    </row>
    <row r="68" spans="12:18">
      <c r="L68" s="68">
        <v>40148</v>
      </c>
      <c r="M68" s="8">
        <f t="shared" ca="1" si="0"/>
        <v>2121</v>
      </c>
      <c r="N68" s="8">
        <f t="shared" ca="1" si="0"/>
        <v>4351</v>
      </c>
      <c r="O68" s="8">
        <f t="shared" ca="1" si="0"/>
        <v>1275</v>
      </c>
      <c r="P68" s="8">
        <f t="shared" ca="1" si="0"/>
        <v>1051</v>
      </c>
      <c r="Q68" s="8">
        <f t="shared" ca="1" si="0"/>
        <v>2079</v>
      </c>
      <c r="R68" s="8">
        <f t="shared" ca="1" si="0"/>
        <v>1784</v>
      </c>
    </row>
  </sheetData>
  <hyperlinks>
    <hyperlink ref="A1" location="'Table of contents'!A1" display="Return to table of contents"/>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sheetPr codeName="Sheet44"/>
  <dimension ref="A1:O39"/>
  <sheetViews>
    <sheetView showGridLines="0" showRowColHeaders="0" topLeftCell="A25" workbookViewId="0">
      <selection activeCell="M30" sqref="M30"/>
    </sheetView>
  </sheetViews>
  <sheetFormatPr defaultRowHeight="15"/>
  <cols>
    <col min="12" max="12" width="16.28515625" bestFit="1" customWidth="1"/>
    <col min="13" max="13" width="10.85546875" bestFit="1" customWidth="1"/>
  </cols>
  <sheetData>
    <row r="1" spans="1:14">
      <c r="A1" s="1" t="s">
        <v>38</v>
      </c>
      <c r="F1" s="99" t="s">
        <v>321</v>
      </c>
      <c r="G1" s="100"/>
      <c r="H1" s="100"/>
      <c r="I1" s="100"/>
      <c r="J1" s="100"/>
      <c r="K1" s="100"/>
      <c r="L1" s="100"/>
      <c r="M1" s="100"/>
      <c r="N1" s="101"/>
    </row>
    <row r="20" spans="3:15">
      <c r="L20" s="7"/>
      <c r="N20" t="s">
        <v>404</v>
      </c>
    </row>
    <row r="21" spans="3:15">
      <c r="L21" s="7"/>
      <c r="N21" t="s">
        <v>403</v>
      </c>
    </row>
    <row r="22" spans="3:15">
      <c r="L22" s="7"/>
      <c r="N22" t="s">
        <v>405</v>
      </c>
    </row>
    <row r="23" spans="3:15">
      <c r="L23" s="7"/>
      <c r="N23" t="s">
        <v>406</v>
      </c>
    </row>
    <row r="24" spans="3:15">
      <c r="L24" s="7"/>
      <c r="N24" t="s">
        <v>491</v>
      </c>
    </row>
    <row r="25" spans="3:15">
      <c r="L25" s="87"/>
      <c r="N25">
        <v>30</v>
      </c>
      <c r="O25">
        <v>40</v>
      </c>
    </row>
    <row r="27" spans="3:15">
      <c r="L27" t="s">
        <v>148</v>
      </c>
      <c r="M27" s="8">
        <v>25000</v>
      </c>
    </row>
    <row r="28" spans="3:15">
      <c r="L28" t="s">
        <v>163</v>
      </c>
      <c r="M28" s="44">
        <v>6.25E-2</v>
      </c>
    </row>
    <row r="29" spans="3:15">
      <c r="C29" s="87"/>
      <c r="L29" t="s">
        <v>169</v>
      </c>
      <c r="M29">
        <v>2</v>
      </c>
    </row>
    <row r="30" spans="3:15">
      <c r="L30" t="s">
        <v>407</v>
      </c>
      <c r="M30" s="46">
        <f>PMT(M28/12,M29,-M27)</f>
        <v>12597.740800865919</v>
      </c>
    </row>
    <row r="39" spans="12:12">
      <c r="L39" s="55" t="s">
        <v>408</v>
      </c>
    </row>
  </sheetData>
  <hyperlinks>
    <hyperlink ref="A1" location="'Table of contents'!A1" display="Return to table of contents"/>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sheetPr codeName="Sheet82"/>
  <dimension ref="A1:N29"/>
  <sheetViews>
    <sheetView showGridLines="0" showRowColHeaders="0" workbookViewId="0">
      <selection activeCell="A27" sqref="A27"/>
    </sheetView>
  </sheetViews>
  <sheetFormatPr defaultRowHeight="15"/>
  <cols>
    <col min="12" max="12" width="9.140625" customWidth="1"/>
    <col min="13" max="13" width="11.140625" bestFit="1" customWidth="1"/>
  </cols>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sheetPr codeName="Sheet45"/>
  <dimension ref="A1:N29"/>
  <sheetViews>
    <sheetView showGridLines="0" showRowColHeaders="0" workbookViewId="0">
      <selection activeCell="A17" sqref="A17"/>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sheetPr codeName="Sheet46"/>
  <dimension ref="A1:AA75"/>
  <sheetViews>
    <sheetView showGridLines="0" showRowColHeaders="0" topLeftCell="A46" workbookViewId="0">
      <selection activeCell="A76" sqref="A76"/>
    </sheetView>
  </sheetViews>
  <sheetFormatPr defaultRowHeight="15"/>
  <cols>
    <col min="12" max="12" width="10.28515625" bestFit="1" customWidth="1"/>
    <col min="13" max="13" width="10.85546875" bestFit="1" customWidth="1"/>
    <col min="14" max="14" width="11.28515625" bestFit="1" customWidth="1"/>
    <col min="15" max="15" width="10.85546875" bestFit="1" customWidth="1"/>
    <col min="17" max="17" width="34.7109375" bestFit="1" customWidth="1"/>
  </cols>
  <sheetData>
    <row r="1" spans="1:27">
      <c r="A1" s="1" t="s">
        <v>38</v>
      </c>
      <c r="F1" s="99" t="s">
        <v>321</v>
      </c>
      <c r="G1" s="100"/>
      <c r="H1" s="100"/>
      <c r="I1" s="100"/>
      <c r="J1" s="100"/>
      <c r="K1" s="100"/>
      <c r="L1" s="100"/>
      <c r="M1" s="100"/>
      <c r="N1" s="101"/>
    </row>
    <row r="3" spans="1:27">
      <c r="L3" s="9" t="s">
        <v>112</v>
      </c>
      <c r="M3" t="s">
        <v>359</v>
      </c>
      <c r="N3" s="9" t="s">
        <v>328</v>
      </c>
      <c r="O3" s="9" t="s">
        <v>75</v>
      </c>
      <c r="Q3" t="s">
        <v>362</v>
      </c>
      <c r="R3" s="9" t="s">
        <v>360</v>
      </c>
    </row>
    <row r="4" spans="1:27">
      <c r="L4">
        <v>1</v>
      </c>
      <c r="M4" t="s">
        <v>360</v>
      </c>
      <c r="N4">
        <v>18</v>
      </c>
      <c r="O4">
        <v>62</v>
      </c>
      <c r="Q4" t="s">
        <v>363</v>
      </c>
      <c r="R4">
        <v>20</v>
      </c>
    </row>
    <row r="5" spans="1:27">
      <c r="L5">
        <v>2</v>
      </c>
      <c r="M5" t="s">
        <v>361</v>
      </c>
      <c r="N5">
        <v>21</v>
      </c>
      <c r="O5">
        <v>73</v>
      </c>
      <c r="Q5" t="s">
        <v>364</v>
      </c>
      <c r="R5">
        <v>87</v>
      </c>
    </row>
    <row r="6" spans="1:27">
      <c r="L6">
        <v>3</v>
      </c>
      <c r="M6" t="s">
        <v>361</v>
      </c>
      <c r="N6">
        <v>18</v>
      </c>
      <c r="O6">
        <v>74</v>
      </c>
    </row>
    <row r="7" spans="1:27">
      <c r="L7">
        <v>4</v>
      </c>
      <c r="M7" t="s">
        <v>361</v>
      </c>
      <c r="N7">
        <v>18</v>
      </c>
      <c r="Q7" t="s">
        <v>366</v>
      </c>
    </row>
    <row r="8" spans="1:27">
      <c r="L8">
        <v>5</v>
      </c>
      <c r="M8" t="s">
        <v>360</v>
      </c>
      <c r="N8">
        <v>18</v>
      </c>
      <c r="O8">
        <v>77</v>
      </c>
    </row>
    <row r="9" spans="1:27">
      <c r="L9">
        <v>6</v>
      </c>
      <c r="M9" t="s">
        <v>361</v>
      </c>
      <c r="N9">
        <v>20</v>
      </c>
      <c r="O9">
        <v>57</v>
      </c>
      <c r="Q9" t="s">
        <v>367</v>
      </c>
    </row>
    <row r="10" spans="1:27">
      <c r="L10">
        <v>7</v>
      </c>
      <c r="M10" t="s">
        <v>361</v>
      </c>
      <c r="N10">
        <v>18</v>
      </c>
      <c r="O10">
        <v>67</v>
      </c>
      <c r="Q10" t="s">
        <v>368</v>
      </c>
      <c r="AA10" s="71"/>
    </row>
    <row r="11" spans="1:27">
      <c r="L11">
        <v>8</v>
      </c>
      <c r="M11" t="s">
        <v>360</v>
      </c>
      <c r="N11">
        <v>19</v>
      </c>
      <c r="O11">
        <v>90</v>
      </c>
      <c r="Q11" t="s">
        <v>369</v>
      </c>
    </row>
    <row r="12" spans="1:27">
      <c r="L12">
        <v>9</v>
      </c>
      <c r="M12" t="s">
        <v>360</v>
      </c>
      <c r="N12">
        <v>19</v>
      </c>
      <c r="O12">
        <v>77</v>
      </c>
      <c r="Q12" t="s">
        <v>370</v>
      </c>
      <c r="AA12" s="71"/>
    </row>
    <row r="13" spans="1:27">
      <c r="L13">
        <v>10</v>
      </c>
      <c r="M13" t="s">
        <v>360</v>
      </c>
      <c r="N13">
        <v>22</v>
      </c>
      <c r="O13">
        <v>83</v>
      </c>
      <c r="Q13" t="s">
        <v>371</v>
      </c>
    </row>
    <row r="14" spans="1:27">
      <c r="L14">
        <v>11</v>
      </c>
      <c r="M14" t="s">
        <v>361</v>
      </c>
      <c r="N14">
        <v>20</v>
      </c>
      <c r="O14">
        <v>71</v>
      </c>
      <c r="Q14" t="s">
        <v>372</v>
      </c>
      <c r="AA14" s="71"/>
    </row>
    <row r="15" spans="1:27">
      <c r="L15">
        <v>12</v>
      </c>
      <c r="M15" t="s">
        <v>361</v>
      </c>
      <c r="N15">
        <v>20</v>
      </c>
      <c r="O15">
        <v>75</v>
      </c>
    </row>
    <row r="16" spans="1:27">
      <c r="L16">
        <v>13</v>
      </c>
      <c r="M16" t="s">
        <v>361</v>
      </c>
      <c r="N16">
        <v>20</v>
      </c>
      <c r="O16">
        <v>72</v>
      </c>
    </row>
    <row r="17" spans="3:15">
      <c r="L17">
        <v>14</v>
      </c>
      <c r="M17" t="s">
        <v>361</v>
      </c>
      <c r="N17">
        <v>24</v>
      </c>
      <c r="O17">
        <v>82</v>
      </c>
    </row>
    <row r="18" spans="3:15">
      <c r="L18">
        <v>15</v>
      </c>
      <c r="M18" t="s">
        <v>361</v>
      </c>
      <c r="N18">
        <v>18</v>
      </c>
      <c r="O18">
        <v>68</v>
      </c>
    </row>
    <row r="19" spans="3:15">
      <c r="L19">
        <v>16</v>
      </c>
      <c r="M19" t="s">
        <v>360</v>
      </c>
      <c r="N19">
        <v>18</v>
      </c>
      <c r="O19">
        <v>86</v>
      </c>
    </row>
    <row r="20" spans="3:15">
      <c r="L20">
        <v>17</v>
      </c>
      <c r="M20" t="s">
        <v>361</v>
      </c>
      <c r="N20">
        <v>24</v>
      </c>
      <c r="O20">
        <v>77</v>
      </c>
    </row>
    <row r="21" spans="3:15">
      <c r="L21">
        <v>18</v>
      </c>
      <c r="M21" t="s">
        <v>360</v>
      </c>
      <c r="N21">
        <v>21</v>
      </c>
      <c r="O21">
        <v>68</v>
      </c>
    </row>
    <row r="22" spans="3:15">
      <c r="L22">
        <v>19</v>
      </c>
      <c r="M22" t="s">
        <v>360</v>
      </c>
      <c r="N22">
        <v>20</v>
      </c>
      <c r="O22">
        <v>86</v>
      </c>
    </row>
    <row r="23" spans="3:15">
      <c r="L23">
        <v>20</v>
      </c>
      <c r="M23" t="s">
        <v>361</v>
      </c>
      <c r="N23">
        <v>21</v>
      </c>
    </row>
    <row r="24" spans="3:15">
      <c r="L24">
        <v>21</v>
      </c>
      <c r="M24" t="s">
        <v>360</v>
      </c>
      <c r="N24">
        <v>20</v>
      </c>
      <c r="O24">
        <v>80</v>
      </c>
    </row>
    <row r="25" spans="3:15">
      <c r="L25">
        <v>22</v>
      </c>
      <c r="M25" t="s">
        <v>361</v>
      </c>
      <c r="N25">
        <v>18</v>
      </c>
      <c r="O25">
        <v>81</v>
      </c>
    </row>
    <row r="26" spans="3:15">
      <c r="L26">
        <v>23</v>
      </c>
      <c r="M26" t="s">
        <v>360</v>
      </c>
      <c r="N26">
        <v>20</v>
      </c>
      <c r="O26">
        <v>84</v>
      </c>
    </row>
    <row r="27" spans="3:15">
      <c r="L27">
        <v>24</v>
      </c>
      <c r="M27" t="s">
        <v>361</v>
      </c>
      <c r="N27">
        <v>19</v>
      </c>
      <c r="O27">
        <v>71</v>
      </c>
    </row>
    <row r="28" spans="3:15">
      <c r="L28">
        <v>25</v>
      </c>
      <c r="M28" t="s">
        <v>361</v>
      </c>
      <c r="N28">
        <v>18</v>
      </c>
      <c r="O28">
        <v>76</v>
      </c>
    </row>
    <row r="29" spans="3:15">
      <c r="C29" s="87"/>
      <c r="L29">
        <v>26</v>
      </c>
      <c r="M29" t="s">
        <v>360</v>
      </c>
      <c r="N29">
        <v>21</v>
      </c>
      <c r="O29">
        <v>81</v>
      </c>
    </row>
    <row r="30" spans="3:15">
      <c r="L30">
        <v>27</v>
      </c>
      <c r="M30" t="s">
        <v>361</v>
      </c>
      <c r="N30">
        <v>18</v>
      </c>
      <c r="O30">
        <v>99</v>
      </c>
    </row>
    <row r="31" spans="3:15">
      <c r="L31">
        <v>28</v>
      </c>
      <c r="M31" t="s">
        <v>360</v>
      </c>
      <c r="N31">
        <v>20</v>
      </c>
      <c r="O31">
        <v>72</v>
      </c>
    </row>
    <row r="32" spans="3:15">
      <c r="L32">
        <v>29</v>
      </c>
      <c r="M32" t="s">
        <v>361</v>
      </c>
      <c r="N32">
        <v>18</v>
      </c>
      <c r="O32">
        <v>78</v>
      </c>
    </row>
    <row r="33" spans="12:15">
      <c r="L33">
        <v>30</v>
      </c>
      <c r="M33" t="s">
        <v>361</v>
      </c>
      <c r="N33">
        <v>21</v>
      </c>
      <c r="O33">
        <v>67</v>
      </c>
    </row>
    <row r="34" spans="12:15">
      <c r="L34">
        <v>31</v>
      </c>
      <c r="M34" t="s">
        <v>361</v>
      </c>
      <c r="N34">
        <v>21</v>
      </c>
      <c r="O34">
        <v>89</v>
      </c>
    </row>
    <row r="35" spans="12:15">
      <c r="L35">
        <v>32</v>
      </c>
      <c r="M35" t="s">
        <v>361</v>
      </c>
      <c r="N35">
        <v>19</v>
      </c>
      <c r="O35">
        <v>70</v>
      </c>
    </row>
    <row r="36" spans="12:15">
      <c r="L36">
        <v>33</v>
      </c>
      <c r="M36" t="s">
        <v>361</v>
      </c>
      <c r="N36">
        <v>19</v>
      </c>
      <c r="O36">
        <v>77</v>
      </c>
    </row>
    <row r="37" spans="12:15">
      <c r="L37">
        <v>34</v>
      </c>
      <c r="M37" t="s">
        <v>361</v>
      </c>
      <c r="N37">
        <v>18</v>
      </c>
    </row>
    <row r="38" spans="12:15">
      <c r="L38">
        <v>35</v>
      </c>
      <c r="M38" t="s">
        <v>360</v>
      </c>
      <c r="N38">
        <v>22</v>
      </c>
      <c r="O38">
        <v>83</v>
      </c>
    </row>
    <row r="39" spans="12:15">
      <c r="L39">
        <v>36</v>
      </c>
      <c r="M39" t="s">
        <v>361</v>
      </c>
      <c r="N39">
        <v>19</v>
      </c>
      <c r="O39">
        <v>74</v>
      </c>
    </row>
    <row r="40" spans="12:15">
      <c r="L40">
        <v>37</v>
      </c>
      <c r="M40" t="s">
        <v>360</v>
      </c>
      <c r="N40">
        <v>19</v>
      </c>
      <c r="O40">
        <v>87</v>
      </c>
    </row>
    <row r="41" spans="12:15">
      <c r="L41">
        <v>38</v>
      </c>
      <c r="M41" t="s">
        <v>360</v>
      </c>
      <c r="N41">
        <v>18</v>
      </c>
      <c r="O41">
        <v>75</v>
      </c>
    </row>
    <row r="42" spans="12:15">
      <c r="L42">
        <v>39</v>
      </c>
      <c r="M42" t="s">
        <v>360</v>
      </c>
      <c r="N42">
        <v>20</v>
      </c>
      <c r="O42">
        <v>86</v>
      </c>
    </row>
    <row r="43" spans="12:15">
      <c r="L43">
        <v>40</v>
      </c>
      <c r="M43" t="s">
        <v>360</v>
      </c>
      <c r="N43">
        <v>21</v>
      </c>
      <c r="O43">
        <v>77</v>
      </c>
    </row>
    <row r="44" spans="12:15">
      <c r="L44">
        <v>41</v>
      </c>
      <c r="M44" t="s">
        <v>360</v>
      </c>
      <c r="N44">
        <v>20</v>
      </c>
      <c r="O44">
        <v>73</v>
      </c>
    </row>
    <row r="45" spans="12:15">
      <c r="L45">
        <v>42</v>
      </c>
      <c r="M45" t="s">
        <v>360</v>
      </c>
      <c r="N45">
        <v>20</v>
      </c>
      <c r="O45">
        <v>74</v>
      </c>
    </row>
    <row r="46" spans="12:15">
      <c r="L46">
        <v>43</v>
      </c>
      <c r="M46" t="s">
        <v>361</v>
      </c>
      <c r="N46">
        <v>20</v>
      </c>
      <c r="O46">
        <v>79</v>
      </c>
    </row>
    <row r="47" spans="12:15">
      <c r="L47">
        <v>44</v>
      </c>
      <c r="M47" t="s">
        <v>360</v>
      </c>
      <c r="N47">
        <v>18</v>
      </c>
      <c r="O47">
        <v>80</v>
      </c>
    </row>
    <row r="48" spans="12:15">
      <c r="L48">
        <v>45</v>
      </c>
      <c r="M48" t="s">
        <v>360</v>
      </c>
      <c r="N48">
        <v>20</v>
      </c>
      <c r="O48">
        <v>77</v>
      </c>
    </row>
    <row r="49" spans="12:15">
      <c r="L49">
        <v>46</v>
      </c>
      <c r="M49" t="s">
        <v>361</v>
      </c>
      <c r="N49">
        <v>21</v>
      </c>
      <c r="O49">
        <v>72</v>
      </c>
    </row>
    <row r="50" spans="12:15">
      <c r="L50">
        <v>47</v>
      </c>
      <c r="M50" t="s">
        <v>360</v>
      </c>
      <c r="N50">
        <v>19</v>
      </c>
      <c r="O50">
        <v>77</v>
      </c>
    </row>
    <row r="51" spans="12:15">
      <c r="L51">
        <v>48</v>
      </c>
      <c r="M51" t="s">
        <v>360</v>
      </c>
      <c r="N51">
        <v>19</v>
      </c>
      <c r="O51">
        <v>71</v>
      </c>
    </row>
    <row r="52" spans="12:15">
      <c r="L52">
        <v>49</v>
      </c>
      <c r="M52" t="s">
        <v>361</v>
      </c>
      <c r="N52">
        <v>23</v>
      </c>
      <c r="O52">
        <v>70</v>
      </c>
    </row>
    <row r="53" spans="12:15">
      <c r="L53">
        <v>50</v>
      </c>
      <c r="M53" t="s">
        <v>361</v>
      </c>
      <c r="N53">
        <v>19</v>
      </c>
      <c r="O53">
        <v>68</v>
      </c>
    </row>
    <row r="54" spans="12:15">
      <c r="L54">
        <v>51</v>
      </c>
      <c r="M54" t="s">
        <v>361</v>
      </c>
      <c r="N54">
        <v>24</v>
      </c>
      <c r="O54">
        <v>79</v>
      </c>
    </row>
    <row r="55" spans="12:15">
      <c r="L55">
        <v>52</v>
      </c>
      <c r="M55" t="s">
        <v>360</v>
      </c>
      <c r="N55">
        <v>19</v>
      </c>
      <c r="O55">
        <v>75</v>
      </c>
    </row>
    <row r="56" spans="12:15">
      <c r="L56">
        <v>53</v>
      </c>
      <c r="M56" t="s">
        <v>360</v>
      </c>
      <c r="N56">
        <v>18</v>
      </c>
      <c r="O56">
        <v>80</v>
      </c>
    </row>
    <row r="57" spans="12:15">
      <c r="L57">
        <v>54</v>
      </c>
      <c r="M57" t="s">
        <v>361</v>
      </c>
      <c r="N57">
        <v>19</v>
      </c>
      <c r="O57">
        <v>73</v>
      </c>
    </row>
    <row r="58" spans="12:15">
      <c r="L58">
        <v>55</v>
      </c>
      <c r="M58" t="s">
        <v>361</v>
      </c>
      <c r="N58">
        <v>21</v>
      </c>
      <c r="O58">
        <v>61</v>
      </c>
    </row>
    <row r="59" spans="12:15">
      <c r="L59">
        <v>56</v>
      </c>
      <c r="M59" t="s">
        <v>361</v>
      </c>
      <c r="N59">
        <v>21</v>
      </c>
      <c r="O59">
        <v>62</v>
      </c>
    </row>
    <row r="60" spans="12:15">
      <c r="L60">
        <v>57</v>
      </c>
      <c r="M60" t="s">
        <v>360</v>
      </c>
      <c r="N60">
        <v>19</v>
      </c>
      <c r="O60">
        <v>68</v>
      </c>
    </row>
    <row r="61" spans="12:15">
      <c r="L61">
        <v>58</v>
      </c>
      <c r="M61" t="s">
        <v>360</v>
      </c>
      <c r="N61">
        <v>19</v>
      </c>
      <c r="O61">
        <v>92</v>
      </c>
    </row>
    <row r="62" spans="12:15">
      <c r="L62">
        <v>59</v>
      </c>
      <c r="M62" t="s">
        <v>361</v>
      </c>
      <c r="N62">
        <v>20</v>
      </c>
      <c r="O62">
        <v>85</v>
      </c>
    </row>
    <row r="63" spans="12:15">
      <c r="L63">
        <v>60</v>
      </c>
      <c r="M63" t="s">
        <v>360</v>
      </c>
      <c r="N63">
        <v>22</v>
      </c>
      <c r="O63">
        <v>77</v>
      </c>
    </row>
    <row r="64" spans="12:15">
      <c r="L64">
        <v>61</v>
      </c>
      <c r="M64" t="s">
        <v>361</v>
      </c>
      <c r="N64">
        <v>19</v>
      </c>
      <c r="O64">
        <v>79</v>
      </c>
    </row>
    <row r="65" spans="12:15">
      <c r="L65">
        <v>62</v>
      </c>
      <c r="M65" t="s">
        <v>360</v>
      </c>
      <c r="N65">
        <v>20</v>
      </c>
      <c r="O65">
        <v>86</v>
      </c>
    </row>
    <row r="66" spans="12:15">
      <c r="L66">
        <v>63</v>
      </c>
      <c r="M66" t="s">
        <v>361</v>
      </c>
      <c r="N66">
        <v>19</v>
      </c>
      <c r="O66">
        <v>83</v>
      </c>
    </row>
    <row r="67" spans="12:15">
      <c r="L67">
        <v>64</v>
      </c>
      <c r="M67" t="s">
        <v>360</v>
      </c>
      <c r="N67">
        <v>19</v>
      </c>
      <c r="O67">
        <v>83</v>
      </c>
    </row>
    <row r="68" spans="12:15">
      <c r="L68">
        <v>65</v>
      </c>
      <c r="M68" t="s">
        <v>360</v>
      </c>
      <c r="N68">
        <v>18</v>
      </c>
      <c r="O68">
        <v>76</v>
      </c>
    </row>
    <row r="69" spans="12:15">
      <c r="L69">
        <v>66</v>
      </c>
      <c r="M69" t="s">
        <v>361</v>
      </c>
      <c r="N69">
        <v>24</v>
      </c>
      <c r="O69">
        <v>89</v>
      </c>
    </row>
    <row r="70" spans="12:15">
      <c r="L70">
        <v>67</v>
      </c>
      <c r="M70" t="s">
        <v>361</v>
      </c>
      <c r="N70">
        <v>18</v>
      </c>
      <c r="O70">
        <v>72</v>
      </c>
    </row>
    <row r="71" spans="12:15">
      <c r="L71">
        <v>68</v>
      </c>
      <c r="M71" t="s">
        <v>361</v>
      </c>
      <c r="N71">
        <v>21</v>
      </c>
      <c r="O71">
        <v>69</v>
      </c>
    </row>
    <row r="72" spans="12:15">
      <c r="L72">
        <v>69</v>
      </c>
      <c r="M72" t="s">
        <v>360</v>
      </c>
      <c r="N72">
        <v>23</v>
      </c>
      <c r="O72">
        <v>66</v>
      </c>
    </row>
    <row r="73" spans="12:15">
      <c r="L73">
        <v>70</v>
      </c>
      <c r="M73" t="s">
        <v>360</v>
      </c>
      <c r="N73">
        <v>24</v>
      </c>
      <c r="O73">
        <v>71</v>
      </c>
    </row>
    <row r="74" spans="12:15">
      <c r="L74">
        <v>71</v>
      </c>
      <c r="M74" t="s">
        <v>360</v>
      </c>
      <c r="N74">
        <v>20</v>
      </c>
      <c r="O74">
        <v>80</v>
      </c>
    </row>
    <row r="75" spans="12:15">
      <c r="L75">
        <v>72</v>
      </c>
      <c r="M75" t="s">
        <v>361</v>
      </c>
      <c r="N75">
        <v>18</v>
      </c>
      <c r="O75">
        <v>61</v>
      </c>
    </row>
  </sheetData>
  <hyperlinks>
    <hyperlink ref="A1" location="'Table of contents'!A1" display="Return to table of contents"/>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sheetPr codeName="Sheet47"/>
  <dimension ref="A1:AB75"/>
  <sheetViews>
    <sheetView showGridLines="0" showRowColHeaders="0" topLeftCell="A61" workbookViewId="0">
      <selection activeCell="Q99" sqref="Q99"/>
    </sheetView>
  </sheetViews>
  <sheetFormatPr defaultRowHeight="15"/>
  <cols>
    <col min="12" max="12" width="10.28515625" bestFit="1" customWidth="1"/>
    <col min="13" max="13" width="10.85546875" bestFit="1" customWidth="1"/>
    <col min="14" max="14" width="11.28515625" bestFit="1" customWidth="1"/>
    <col min="15" max="15" width="10.85546875" bestFit="1" customWidth="1"/>
    <col min="17" max="17" width="20.42578125" bestFit="1" customWidth="1"/>
  </cols>
  <sheetData>
    <row r="1" spans="1:28">
      <c r="A1" s="1" t="s">
        <v>38</v>
      </c>
      <c r="F1" s="99" t="s">
        <v>321</v>
      </c>
      <c r="G1" s="100"/>
      <c r="H1" s="100"/>
      <c r="I1" s="100"/>
      <c r="J1" s="100"/>
      <c r="K1" s="100"/>
      <c r="L1" s="100"/>
      <c r="M1" s="100"/>
      <c r="N1" s="101"/>
    </row>
    <row r="3" spans="1:28">
      <c r="L3" s="9" t="s">
        <v>112</v>
      </c>
      <c r="M3" t="s">
        <v>359</v>
      </c>
      <c r="N3" s="9" t="s">
        <v>328</v>
      </c>
      <c r="O3" s="9" t="s">
        <v>75</v>
      </c>
      <c r="Q3" t="s">
        <v>362</v>
      </c>
      <c r="R3" s="9" t="s">
        <v>361</v>
      </c>
    </row>
    <row r="4" spans="1:28">
      <c r="L4">
        <v>1</v>
      </c>
      <c r="M4" t="s">
        <v>360</v>
      </c>
      <c r="N4">
        <v>18</v>
      </c>
      <c r="O4">
        <v>62</v>
      </c>
      <c r="Q4" t="s">
        <v>363</v>
      </c>
      <c r="R4">
        <v>20</v>
      </c>
    </row>
    <row r="5" spans="1:28">
      <c r="L5">
        <v>2</v>
      </c>
      <c r="M5" t="s">
        <v>361</v>
      </c>
      <c r="N5">
        <v>21</v>
      </c>
      <c r="O5">
        <v>73</v>
      </c>
      <c r="Q5" t="s">
        <v>364</v>
      </c>
      <c r="R5">
        <v>87</v>
      </c>
    </row>
    <row r="6" spans="1:28">
      <c r="L6">
        <v>3</v>
      </c>
      <c r="M6" t="s">
        <v>361</v>
      </c>
      <c r="N6">
        <v>18</v>
      </c>
      <c r="O6">
        <v>1</v>
      </c>
    </row>
    <row r="7" spans="1:28">
      <c r="L7">
        <v>4</v>
      </c>
      <c r="M7" t="s">
        <v>361</v>
      </c>
      <c r="N7">
        <v>18</v>
      </c>
      <c r="O7">
        <v>65</v>
      </c>
      <c r="Q7" t="s">
        <v>373</v>
      </c>
      <c r="AB7">
        <f>COUNTIFS(M4:M75,R3,N4:N75,"&lt;"&amp;R4,O4:O75,"&lt;="&amp;R5)</f>
        <v>18</v>
      </c>
    </row>
    <row r="8" spans="1:28">
      <c r="L8">
        <v>5</v>
      </c>
      <c r="M8" t="s">
        <v>360</v>
      </c>
      <c r="N8">
        <v>18</v>
      </c>
      <c r="O8">
        <v>77</v>
      </c>
    </row>
    <row r="9" spans="1:28">
      <c r="L9">
        <v>6</v>
      </c>
      <c r="M9" t="s">
        <v>361</v>
      </c>
      <c r="N9">
        <v>20</v>
      </c>
      <c r="O9">
        <v>57</v>
      </c>
      <c r="Q9" t="s">
        <v>374</v>
      </c>
      <c r="AB9">
        <f>SUMIFS(O4:O75,M4:M75,R3,N4:N75,"&lt;"&amp;R4)</f>
        <v>1342</v>
      </c>
    </row>
    <row r="10" spans="1:28">
      <c r="L10">
        <v>7</v>
      </c>
      <c r="M10" t="s">
        <v>361</v>
      </c>
      <c r="N10">
        <v>18</v>
      </c>
      <c r="O10">
        <v>67</v>
      </c>
      <c r="Q10" t="s">
        <v>375</v>
      </c>
      <c r="AB10" s="71">
        <f>AVERAGEIFS(O4:O75,M4:M75,R3,N4:N75,"&lt;"&amp;R4)</f>
        <v>70.631578947368425</v>
      </c>
    </row>
    <row r="11" spans="1:28">
      <c r="L11">
        <v>8</v>
      </c>
      <c r="M11" t="s">
        <v>360</v>
      </c>
      <c r="N11">
        <v>19</v>
      </c>
      <c r="O11">
        <v>90</v>
      </c>
    </row>
    <row r="12" spans="1:28">
      <c r="L12">
        <v>9</v>
      </c>
      <c r="M12" t="s">
        <v>360</v>
      </c>
      <c r="N12">
        <v>19</v>
      </c>
      <c r="O12">
        <v>77</v>
      </c>
    </row>
    <row r="13" spans="1:28">
      <c r="L13">
        <v>10</v>
      </c>
      <c r="M13" t="s">
        <v>360</v>
      </c>
      <c r="N13">
        <v>22</v>
      </c>
      <c r="O13">
        <v>83</v>
      </c>
    </row>
    <row r="14" spans="1:28">
      <c r="L14">
        <v>11</v>
      </c>
      <c r="M14" t="s">
        <v>361</v>
      </c>
      <c r="N14">
        <v>20</v>
      </c>
      <c r="O14">
        <v>71</v>
      </c>
    </row>
    <row r="15" spans="1:28">
      <c r="L15">
        <v>12</v>
      </c>
      <c r="M15" t="s">
        <v>361</v>
      </c>
      <c r="N15">
        <v>20</v>
      </c>
      <c r="O15">
        <v>75</v>
      </c>
    </row>
    <row r="16" spans="1:28">
      <c r="L16">
        <v>13</v>
      </c>
      <c r="M16" t="s">
        <v>361</v>
      </c>
      <c r="N16">
        <v>20</v>
      </c>
      <c r="O16">
        <v>72</v>
      </c>
    </row>
    <row r="17" spans="3:15">
      <c r="L17">
        <v>14</v>
      </c>
      <c r="M17" t="s">
        <v>361</v>
      </c>
      <c r="N17">
        <v>24</v>
      </c>
      <c r="O17">
        <v>82</v>
      </c>
    </row>
    <row r="18" spans="3:15">
      <c r="L18">
        <v>15</v>
      </c>
      <c r="M18" t="s">
        <v>361</v>
      </c>
      <c r="N18">
        <v>18</v>
      </c>
      <c r="O18">
        <v>68</v>
      </c>
    </row>
    <row r="19" spans="3:15">
      <c r="L19">
        <v>16</v>
      </c>
      <c r="M19" t="s">
        <v>360</v>
      </c>
      <c r="N19">
        <v>18</v>
      </c>
      <c r="O19">
        <v>86</v>
      </c>
    </row>
    <row r="20" spans="3:15">
      <c r="L20">
        <v>17</v>
      </c>
      <c r="M20" t="s">
        <v>361</v>
      </c>
      <c r="N20">
        <v>24</v>
      </c>
      <c r="O20">
        <v>77</v>
      </c>
    </row>
    <row r="21" spans="3:15">
      <c r="L21">
        <v>18</v>
      </c>
      <c r="M21" t="s">
        <v>360</v>
      </c>
      <c r="N21">
        <v>21</v>
      </c>
      <c r="O21">
        <v>68</v>
      </c>
    </row>
    <row r="22" spans="3:15">
      <c r="L22">
        <v>19</v>
      </c>
      <c r="M22" t="s">
        <v>360</v>
      </c>
      <c r="N22">
        <v>20</v>
      </c>
      <c r="O22">
        <v>86</v>
      </c>
    </row>
    <row r="23" spans="3:15">
      <c r="L23">
        <v>20</v>
      </c>
      <c r="M23" t="s">
        <v>361</v>
      </c>
      <c r="N23">
        <v>21</v>
      </c>
      <c r="O23">
        <v>89</v>
      </c>
    </row>
    <row r="24" spans="3:15">
      <c r="L24">
        <v>21</v>
      </c>
      <c r="M24" t="s">
        <v>360</v>
      </c>
      <c r="N24">
        <v>20</v>
      </c>
      <c r="O24">
        <v>80</v>
      </c>
    </row>
    <row r="25" spans="3:15">
      <c r="L25">
        <v>22</v>
      </c>
      <c r="M25" t="s">
        <v>361</v>
      </c>
      <c r="N25">
        <v>18</v>
      </c>
      <c r="O25">
        <v>81</v>
      </c>
    </row>
    <row r="26" spans="3:15">
      <c r="L26">
        <v>23</v>
      </c>
      <c r="M26" t="s">
        <v>360</v>
      </c>
      <c r="N26">
        <v>20</v>
      </c>
      <c r="O26">
        <v>84</v>
      </c>
    </row>
    <row r="27" spans="3:15">
      <c r="L27">
        <v>24</v>
      </c>
      <c r="M27" t="s">
        <v>361</v>
      </c>
      <c r="N27">
        <v>19</v>
      </c>
      <c r="O27">
        <v>71</v>
      </c>
    </row>
    <row r="28" spans="3:15">
      <c r="L28">
        <v>25</v>
      </c>
      <c r="M28" t="s">
        <v>361</v>
      </c>
      <c r="N28">
        <v>18</v>
      </c>
      <c r="O28">
        <v>76</v>
      </c>
    </row>
    <row r="29" spans="3:15">
      <c r="C29" s="87"/>
      <c r="L29">
        <v>26</v>
      </c>
      <c r="M29" t="s">
        <v>360</v>
      </c>
      <c r="N29">
        <v>21</v>
      </c>
      <c r="O29">
        <v>81</v>
      </c>
    </row>
    <row r="30" spans="3:15">
      <c r="L30">
        <v>27</v>
      </c>
      <c r="M30" t="s">
        <v>361</v>
      </c>
      <c r="N30">
        <v>18</v>
      </c>
      <c r="O30">
        <v>99</v>
      </c>
    </row>
    <row r="31" spans="3:15">
      <c r="L31">
        <v>28</v>
      </c>
      <c r="M31" t="s">
        <v>360</v>
      </c>
      <c r="N31">
        <v>20</v>
      </c>
      <c r="O31">
        <v>72</v>
      </c>
    </row>
    <row r="32" spans="3:15">
      <c r="L32">
        <v>29</v>
      </c>
      <c r="M32" t="s">
        <v>361</v>
      </c>
      <c r="N32">
        <v>18</v>
      </c>
      <c r="O32">
        <v>78</v>
      </c>
    </row>
    <row r="33" spans="12:15">
      <c r="L33">
        <v>30</v>
      </c>
      <c r="M33" t="s">
        <v>361</v>
      </c>
      <c r="N33">
        <v>21</v>
      </c>
      <c r="O33">
        <v>67</v>
      </c>
    </row>
    <row r="34" spans="12:15">
      <c r="L34">
        <v>31</v>
      </c>
      <c r="M34" t="s">
        <v>361</v>
      </c>
      <c r="N34">
        <v>21</v>
      </c>
      <c r="O34">
        <v>89</v>
      </c>
    </row>
    <row r="35" spans="12:15">
      <c r="L35">
        <v>32</v>
      </c>
      <c r="M35" t="s">
        <v>361</v>
      </c>
      <c r="N35">
        <v>19</v>
      </c>
      <c r="O35">
        <v>70</v>
      </c>
    </row>
    <row r="36" spans="12:15">
      <c r="L36">
        <v>33</v>
      </c>
      <c r="M36" t="s">
        <v>361</v>
      </c>
      <c r="N36">
        <v>19</v>
      </c>
      <c r="O36">
        <v>77</v>
      </c>
    </row>
    <row r="37" spans="12:15">
      <c r="L37">
        <v>34</v>
      </c>
      <c r="M37" t="s">
        <v>361</v>
      </c>
      <c r="N37">
        <v>18</v>
      </c>
      <c r="O37">
        <v>79</v>
      </c>
    </row>
    <row r="38" spans="12:15">
      <c r="L38">
        <v>35</v>
      </c>
      <c r="M38" t="s">
        <v>360</v>
      </c>
      <c r="N38">
        <v>22</v>
      </c>
      <c r="O38">
        <v>83</v>
      </c>
    </row>
    <row r="39" spans="12:15">
      <c r="L39">
        <v>36</v>
      </c>
      <c r="M39" t="s">
        <v>361</v>
      </c>
      <c r="N39">
        <v>19</v>
      </c>
      <c r="O39">
        <v>74</v>
      </c>
    </row>
    <row r="40" spans="12:15">
      <c r="L40">
        <v>37</v>
      </c>
      <c r="M40" t="s">
        <v>360</v>
      </c>
      <c r="N40">
        <v>19</v>
      </c>
      <c r="O40">
        <v>87</v>
      </c>
    </row>
    <row r="41" spans="12:15">
      <c r="L41">
        <v>38</v>
      </c>
      <c r="M41" t="s">
        <v>360</v>
      </c>
      <c r="N41">
        <v>18</v>
      </c>
      <c r="O41">
        <v>75</v>
      </c>
    </row>
    <row r="42" spans="12:15">
      <c r="L42">
        <v>39</v>
      </c>
      <c r="M42" t="s">
        <v>360</v>
      </c>
      <c r="N42">
        <v>20</v>
      </c>
      <c r="O42">
        <v>86</v>
      </c>
    </row>
    <row r="43" spans="12:15">
      <c r="L43">
        <v>40</v>
      </c>
      <c r="M43" t="s">
        <v>360</v>
      </c>
      <c r="N43">
        <v>21</v>
      </c>
      <c r="O43">
        <v>77</v>
      </c>
    </row>
    <row r="44" spans="12:15">
      <c r="L44">
        <v>41</v>
      </c>
      <c r="M44" t="s">
        <v>360</v>
      </c>
      <c r="N44">
        <v>20</v>
      </c>
      <c r="O44">
        <v>73</v>
      </c>
    </row>
    <row r="45" spans="12:15">
      <c r="L45">
        <v>42</v>
      </c>
      <c r="M45" t="s">
        <v>360</v>
      </c>
      <c r="N45">
        <v>20</v>
      </c>
      <c r="O45">
        <v>74</v>
      </c>
    </row>
    <row r="46" spans="12:15">
      <c r="L46">
        <v>43</v>
      </c>
      <c r="M46" t="s">
        <v>361</v>
      </c>
      <c r="N46">
        <v>20</v>
      </c>
      <c r="O46">
        <v>79</v>
      </c>
    </row>
    <row r="47" spans="12:15">
      <c r="L47">
        <v>44</v>
      </c>
      <c r="M47" t="s">
        <v>360</v>
      </c>
      <c r="N47">
        <v>18</v>
      </c>
      <c r="O47">
        <v>80</v>
      </c>
    </row>
    <row r="48" spans="12:15">
      <c r="L48">
        <v>45</v>
      </c>
      <c r="M48" t="s">
        <v>360</v>
      </c>
      <c r="N48">
        <v>20</v>
      </c>
      <c r="O48">
        <v>77</v>
      </c>
    </row>
    <row r="49" spans="12:15">
      <c r="L49">
        <v>46</v>
      </c>
      <c r="M49" t="s">
        <v>361</v>
      </c>
      <c r="N49">
        <v>21</v>
      </c>
      <c r="O49">
        <v>72</v>
      </c>
    </row>
    <row r="50" spans="12:15">
      <c r="L50">
        <v>47</v>
      </c>
      <c r="M50" t="s">
        <v>360</v>
      </c>
      <c r="N50">
        <v>19</v>
      </c>
      <c r="O50">
        <v>77</v>
      </c>
    </row>
    <row r="51" spans="12:15">
      <c r="L51">
        <v>48</v>
      </c>
      <c r="M51" t="s">
        <v>360</v>
      </c>
      <c r="N51">
        <v>19</v>
      </c>
      <c r="O51">
        <v>71</v>
      </c>
    </row>
    <row r="52" spans="12:15">
      <c r="L52">
        <v>49</v>
      </c>
      <c r="M52" t="s">
        <v>361</v>
      </c>
      <c r="N52">
        <v>23</v>
      </c>
      <c r="O52">
        <v>70</v>
      </c>
    </row>
    <row r="53" spans="12:15">
      <c r="L53">
        <v>50</v>
      </c>
      <c r="M53" t="s">
        <v>361</v>
      </c>
      <c r="N53">
        <v>19</v>
      </c>
      <c r="O53">
        <v>68</v>
      </c>
    </row>
    <row r="54" spans="12:15">
      <c r="L54">
        <v>51</v>
      </c>
      <c r="M54" t="s">
        <v>361</v>
      </c>
      <c r="N54">
        <v>24</v>
      </c>
      <c r="O54">
        <v>79</v>
      </c>
    </row>
    <row r="55" spans="12:15">
      <c r="L55">
        <v>52</v>
      </c>
      <c r="M55" t="s">
        <v>360</v>
      </c>
      <c r="N55">
        <v>19</v>
      </c>
      <c r="O55">
        <v>75</v>
      </c>
    </row>
    <row r="56" spans="12:15">
      <c r="L56">
        <v>53</v>
      </c>
      <c r="M56" t="s">
        <v>360</v>
      </c>
      <c r="N56">
        <v>18</v>
      </c>
      <c r="O56">
        <v>80</v>
      </c>
    </row>
    <row r="57" spans="12:15">
      <c r="L57">
        <v>54</v>
      </c>
      <c r="M57" t="s">
        <v>361</v>
      </c>
      <c r="N57">
        <v>19</v>
      </c>
      <c r="O57">
        <v>73</v>
      </c>
    </row>
    <row r="58" spans="12:15">
      <c r="L58">
        <v>55</v>
      </c>
      <c r="M58" t="s">
        <v>361</v>
      </c>
      <c r="N58">
        <v>21</v>
      </c>
      <c r="O58">
        <v>61</v>
      </c>
    </row>
    <row r="59" spans="12:15">
      <c r="L59">
        <v>56</v>
      </c>
      <c r="M59" t="s">
        <v>361</v>
      </c>
      <c r="N59">
        <v>21</v>
      </c>
      <c r="O59">
        <v>62</v>
      </c>
    </row>
    <row r="60" spans="12:15">
      <c r="L60">
        <v>57</v>
      </c>
      <c r="M60" t="s">
        <v>360</v>
      </c>
      <c r="N60">
        <v>19</v>
      </c>
      <c r="O60">
        <v>68</v>
      </c>
    </row>
    <row r="61" spans="12:15">
      <c r="L61">
        <v>58</v>
      </c>
      <c r="M61" t="s">
        <v>360</v>
      </c>
      <c r="N61">
        <v>19</v>
      </c>
      <c r="O61">
        <v>92</v>
      </c>
    </row>
    <row r="62" spans="12:15">
      <c r="L62">
        <v>59</v>
      </c>
      <c r="M62" t="s">
        <v>361</v>
      </c>
      <c r="N62">
        <v>20</v>
      </c>
      <c r="O62">
        <v>85</v>
      </c>
    </row>
    <row r="63" spans="12:15">
      <c r="L63">
        <v>60</v>
      </c>
      <c r="M63" t="s">
        <v>360</v>
      </c>
      <c r="N63">
        <v>22</v>
      </c>
      <c r="O63">
        <v>77</v>
      </c>
    </row>
    <row r="64" spans="12:15">
      <c r="L64">
        <v>61</v>
      </c>
      <c r="M64" t="s">
        <v>361</v>
      </c>
      <c r="N64">
        <v>19</v>
      </c>
      <c r="O64">
        <v>79</v>
      </c>
    </row>
    <row r="65" spans="12:15">
      <c r="L65">
        <v>62</v>
      </c>
      <c r="M65" t="s">
        <v>360</v>
      </c>
      <c r="N65">
        <v>20</v>
      </c>
      <c r="O65">
        <v>86</v>
      </c>
    </row>
    <row r="66" spans="12:15">
      <c r="L66">
        <v>63</v>
      </c>
      <c r="M66" t="s">
        <v>361</v>
      </c>
      <c r="N66">
        <v>19</v>
      </c>
      <c r="O66">
        <v>83</v>
      </c>
    </row>
    <row r="67" spans="12:15">
      <c r="L67">
        <v>64</v>
      </c>
      <c r="M67" t="s">
        <v>360</v>
      </c>
      <c r="N67">
        <v>19</v>
      </c>
      <c r="O67">
        <v>83</v>
      </c>
    </row>
    <row r="68" spans="12:15">
      <c r="L68">
        <v>65</v>
      </c>
      <c r="M68" t="s">
        <v>360</v>
      </c>
      <c r="N68">
        <v>18</v>
      </c>
      <c r="O68">
        <v>76</v>
      </c>
    </row>
    <row r="69" spans="12:15">
      <c r="L69">
        <v>66</v>
      </c>
      <c r="M69" t="s">
        <v>361</v>
      </c>
      <c r="N69">
        <v>24</v>
      </c>
      <c r="O69">
        <v>89</v>
      </c>
    </row>
    <row r="70" spans="12:15">
      <c r="L70">
        <v>67</v>
      </c>
      <c r="M70" t="s">
        <v>361</v>
      </c>
      <c r="N70">
        <v>18</v>
      </c>
      <c r="O70">
        <v>72</v>
      </c>
    </row>
    <row r="71" spans="12:15">
      <c r="L71">
        <v>68</v>
      </c>
      <c r="M71" t="s">
        <v>361</v>
      </c>
      <c r="N71">
        <v>21</v>
      </c>
      <c r="O71">
        <v>69</v>
      </c>
    </row>
    <row r="72" spans="12:15">
      <c r="L72">
        <v>69</v>
      </c>
      <c r="M72" t="s">
        <v>360</v>
      </c>
      <c r="N72">
        <v>23</v>
      </c>
      <c r="O72">
        <v>66</v>
      </c>
    </row>
    <row r="73" spans="12:15">
      <c r="L73">
        <v>70</v>
      </c>
      <c r="M73" t="s">
        <v>360</v>
      </c>
      <c r="N73">
        <v>24</v>
      </c>
      <c r="O73">
        <v>71</v>
      </c>
    </row>
    <row r="74" spans="12:15">
      <c r="L74">
        <v>71</v>
      </c>
      <c r="M74" t="s">
        <v>360</v>
      </c>
      <c r="N74">
        <v>20</v>
      </c>
      <c r="O74">
        <v>80</v>
      </c>
    </row>
    <row r="75" spans="12:15">
      <c r="L75">
        <v>72</v>
      </c>
      <c r="M75" t="s">
        <v>361</v>
      </c>
      <c r="N75">
        <v>18</v>
      </c>
      <c r="O75">
        <v>61</v>
      </c>
    </row>
  </sheetData>
  <hyperlinks>
    <hyperlink ref="A1" location="'Table of contents'!A1" display="Return to table of contents"/>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sheetPr codeName="Sheet48"/>
  <dimension ref="A1:Q29"/>
  <sheetViews>
    <sheetView showGridLines="0" showRowColHeaders="0" workbookViewId="0">
      <selection activeCell="A27" sqref="A27"/>
    </sheetView>
  </sheetViews>
  <sheetFormatPr defaultRowHeight="15"/>
  <cols>
    <col min="12" max="12" width="17.85546875" bestFit="1" customWidth="1"/>
  </cols>
  <sheetData>
    <row r="1" spans="1:17">
      <c r="A1" s="1" t="s">
        <v>38</v>
      </c>
      <c r="F1" s="99" t="s">
        <v>321</v>
      </c>
      <c r="G1" s="100"/>
      <c r="H1" s="100"/>
      <c r="I1" s="100"/>
      <c r="J1" s="100"/>
      <c r="K1" s="100"/>
      <c r="L1" s="100"/>
      <c r="M1" s="100"/>
      <c r="N1" s="101"/>
    </row>
    <row r="3" spans="1:17">
      <c r="L3" t="s">
        <v>95</v>
      </c>
      <c r="M3" s="9" t="s">
        <v>96</v>
      </c>
      <c r="N3" s="9" t="s">
        <v>97</v>
      </c>
      <c r="O3" s="9" t="s">
        <v>98</v>
      </c>
      <c r="Q3" s="9"/>
    </row>
    <row r="4" spans="1:17">
      <c r="L4" t="s">
        <v>99</v>
      </c>
      <c r="M4">
        <v>1.25</v>
      </c>
      <c r="N4">
        <v>1.35</v>
      </c>
      <c r="O4">
        <v>1.55</v>
      </c>
    </row>
    <row r="5" spans="1:17">
      <c r="L5" t="s">
        <v>100</v>
      </c>
      <c r="M5">
        <v>1.1499999999999999</v>
      </c>
      <c r="N5">
        <v>1.45</v>
      </c>
      <c r="O5">
        <v>1.25</v>
      </c>
    </row>
    <row r="6" spans="1:17">
      <c r="L6" t="s">
        <v>101</v>
      </c>
      <c r="M6">
        <v>1.35</v>
      </c>
      <c r="N6">
        <v>1.45</v>
      </c>
      <c r="O6">
        <v>1.1499999999999999</v>
      </c>
    </row>
    <row r="8" spans="1:17">
      <c r="L8" t="s">
        <v>102</v>
      </c>
      <c r="M8" s="9" t="s">
        <v>96</v>
      </c>
      <c r="N8" s="9" t="s">
        <v>97</v>
      </c>
      <c r="O8" s="9" t="s">
        <v>98</v>
      </c>
    </row>
    <row r="9" spans="1:17">
      <c r="L9" t="s">
        <v>99</v>
      </c>
      <c r="M9">
        <v>155</v>
      </c>
      <c r="N9">
        <v>180</v>
      </c>
      <c r="O9">
        <v>0</v>
      </c>
    </row>
    <row r="10" spans="1:17">
      <c r="L10" t="s">
        <v>100</v>
      </c>
      <c r="M10">
        <v>250</v>
      </c>
      <c r="N10">
        <v>130</v>
      </c>
      <c r="O10">
        <v>185</v>
      </c>
    </row>
    <row r="11" spans="1:17">
      <c r="L11" t="s">
        <v>101</v>
      </c>
      <c r="M11">
        <v>0</v>
      </c>
      <c r="N11">
        <v>210</v>
      </c>
      <c r="O11">
        <v>140</v>
      </c>
    </row>
    <row r="13" spans="1:17">
      <c r="L13" t="s">
        <v>53</v>
      </c>
    </row>
    <row r="29" spans="3: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sheetPr codeName="Sheet49"/>
  <dimension ref="A1:N29"/>
  <sheetViews>
    <sheetView showGridLines="0" showRowColHeaders="0" workbookViewId="0">
      <selection activeCell="A23" sqref="A23"/>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sheetPr codeName="Sheet50"/>
  <dimension ref="A1:N29"/>
  <sheetViews>
    <sheetView showGridLines="0" showRowColHeaders="0" topLeftCell="A10" workbookViewId="0">
      <selection activeCell="A35" sqref="A35"/>
    </sheetView>
  </sheetViews>
  <sheetFormatPr defaultRowHeight="15"/>
  <cols>
    <col min="12" max="12" width="10.7109375" bestFit="1" customWidth="1"/>
  </cols>
  <sheetData>
    <row r="1" spans="1:14">
      <c r="A1" s="1" t="s">
        <v>38</v>
      </c>
      <c r="F1" s="99" t="s">
        <v>321</v>
      </c>
      <c r="G1" s="100"/>
      <c r="H1" s="100"/>
      <c r="I1" s="100"/>
      <c r="J1" s="100"/>
      <c r="K1" s="100"/>
      <c r="L1" s="100"/>
      <c r="M1" s="100"/>
      <c r="N1" s="101"/>
    </row>
    <row r="3" spans="1:14">
      <c r="L3" t="s">
        <v>411</v>
      </c>
    </row>
    <row r="4" spans="1:14">
      <c r="L4" t="s">
        <v>412</v>
      </c>
    </row>
    <row r="5" spans="1:14">
      <c r="L5" t="s">
        <v>413</v>
      </c>
    </row>
    <row r="6" spans="1:14">
      <c r="L6" t="s">
        <v>414</v>
      </c>
    </row>
    <row r="7" spans="1:14">
      <c r="L7" t="s">
        <v>415</v>
      </c>
    </row>
    <row r="8" spans="1:14">
      <c r="L8" t="s">
        <v>416</v>
      </c>
    </row>
    <row r="9" spans="1:14">
      <c r="L9" t="s">
        <v>417</v>
      </c>
    </row>
    <row r="10" spans="1:14">
      <c r="L10" t="s">
        <v>418</v>
      </c>
    </row>
    <row r="11" spans="1:14">
      <c r="L11" t="s">
        <v>419</v>
      </c>
    </row>
    <row r="12" spans="1:14">
      <c r="L12" t="s">
        <v>420</v>
      </c>
    </row>
    <row r="18" spans="3:12">
      <c r="L18" s="62" t="s">
        <v>427</v>
      </c>
    </row>
    <row r="19" spans="3:12">
      <c r="L19" s="62" t="s">
        <v>421</v>
      </c>
    </row>
    <row r="20" spans="3:12">
      <c r="L20" s="62" t="s">
        <v>422</v>
      </c>
    </row>
    <row r="21" spans="3:12">
      <c r="L21" s="62" t="s">
        <v>423</v>
      </c>
    </row>
    <row r="22" spans="3:12">
      <c r="L22" s="62" t="s">
        <v>424</v>
      </c>
    </row>
    <row r="23" spans="3:12">
      <c r="L23" s="62" t="s">
        <v>425</v>
      </c>
    </row>
    <row r="24" spans="3:12">
      <c r="L24" s="62" t="s">
        <v>426</v>
      </c>
    </row>
    <row r="29" spans="3:12">
      <c r="C29" s="87"/>
    </row>
  </sheetData>
  <hyperlinks>
    <hyperlink ref="A1" location="'Table of contents'!A1" display="Return to table of contents"/>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6"/>
  <dimension ref="A1:N29"/>
  <sheetViews>
    <sheetView showGridLines="0" showRowColHeaders="0" workbookViewId="0"/>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sheetPr codeName="Sheet51"/>
  <dimension ref="A1:N29"/>
  <sheetViews>
    <sheetView showGridLines="0" showRowColHeaders="0" workbookViewId="0">
      <selection activeCell="A22" sqref="A22"/>
    </sheetView>
  </sheetViews>
  <sheetFormatPr defaultRowHeight="15"/>
  <cols>
    <col min="14" max="14" width="10.28515625" bestFit="1" customWidth="1"/>
  </cols>
  <sheetData>
    <row r="1" spans="1:14">
      <c r="A1" s="1" t="s">
        <v>38</v>
      </c>
      <c r="F1" s="99" t="s">
        <v>321</v>
      </c>
      <c r="G1" s="100"/>
      <c r="H1" s="100"/>
      <c r="I1" s="100"/>
      <c r="J1" s="100"/>
      <c r="K1" s="100"/>
      <c r="L1" s="100"/>
      <c r="M1" s="100"/>
      <c r="N1" s="101"/>
    </row>
    <row r="3" spans="1:14">
      <c r="L3" t="s">
        <v>79</v>
      </c>
      <c r="M3" t="s">
        <v>172</v>
      </c>
      <c r="N3" t="s">
        <v>87</v>
      </c>
    </row>
    <row r="4" spans="1:14">
      <c r="L4" t="s">
        <v>173</v>
      </c>
      <c r="M4" t="s">
        <v>131</v>
      </c>
      <c r="N4" t="s">
        <v>137</v>
      </c>
    </row>
    <row r="5" spans="1:14">
      <c r="L5" t="s">
        <v>174</v>
      </c>
      <c r="M5" t="s">
        <v>175</v>
      </c>
      <c r="N5" t="s">
        <v>176</v>
      </c>
    </row>
    <row r="6" spans="1:14">
      <c r="L6" t="s">
        <v>177</v>
      </c>
      <c r="M6" t="s">
        <v>129</v>
      </c>
      <c r="N6" t="s">
        <v>178</v>
      </c>
    </row>
    <row r="7" spans="1:14">
      <c r="L7" t="s">
        <v>179</v>
      </c>
      <c r="M7" t="s">
        <v>131</v>
      </c>
      <c r="N7" t="s">
        <v>180</v>
      </c>
    </row>
    <row r="8" spans="1:14">
      <c r="L8" t="s">
        <v>181</v>
      </c>
      <c r="M8" t="s">
        <v>130</v>
      </c>
      <c r="N8" t="s">
        <v>182</v>
      </c>
    </row>
    <row r="9" spans="1:14">
      <c r="L9" t="s">
        <v>183</v>
      </c>
      <c r="M9" t="s">
        <v>175</v>
      </c>
      <c r="N9" t="s">
        <v>89</v>
      </c>
    </row>
    <row r="10" spans="1:14">
      <c r="L10" t="s">
        <v>184</v>
      </c>
      <c r="M10" t="s">
        <v>129</v>
      </c>
      <c r="N10" t="s">
        <v>185</v>
      </c>
    </row>
    <row r="11" spans="1:14">
      <c r="L11" t="s">
        <v>186</v>
      </c>
      <c r="M11" t="s">
        <v>187</v>
      </c>
      <c r="N11" t="s">
        <v>188</v>
      </c>
    </row>
    <row r="12" spans="1:14">
      <c r="L12" t="s">
        <v>189</v>
      </c>
      <c r="M12" t="s">
        <v>172</v>
      </c>
      <c r="N12" t="s">
        <v>190</v>
      </c>
    </row>
    <row r="29" spans="3:3">
      <c r="C29" s="87"/>
    </row>
  </sheetData>
  <hyperlinks>
    <hyperlink ref="A1" location="'Table of contents'!A1" display="Return to table of contents"/>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sheetPr codeName="Sheet52"/>
  <dimension ref="A1:AH95"/>
  <sheetViews>
    <sheetView showGridLines="0" showRowColHeaders="0" topLeftCell="A85" workbookViewId="0">
      <selection activeCell="A103" sqref="A103"/>
    </sheetView>
  </sheetViews>
  <sheetFormatPr defaultRowHeight="15"/>
  <cols>
    <col min="12" max="12" width="18.5703125" bestFit="1" customWidth="1"/>
    <col min="16" max="16" width="10.28515625" bestFit="1" customWidth="1"/>
    <col min="17" max="17" width="9.85546875" bestFit="1" customWidth="1"/>
    <col min="25" max="25" width="18.5703125" bestFit="1" customWidth="1"/>
    <col min="29" max="29" width="10.28515625" bestFit="1" customWidth="1"/>
    <col min="30" max="30" width="9.85546875" bestFit="1" customWidth="1"/>
    <col min="31" max="31" width="10.28515625" bestFit="1" customWidth="1"/>
    <col min="32" max="32" width="10.85546875" bestFit="1" customWidth="1"/>
    <col min="34" max="34" width="12.85546875" bestFit="1" customWidth="1"/>
  </cols>
  <sheetData>
    <row r="1" spans="1:14">
      <c r="A1" s="1" t="s">
        <v>38</v>
      </c>
      <c r="F1" s="99" t="s">
        <v>321</v>
      </c>
      <c r="G1" s="100"/>
      <c r="H1" s="100"/>
      <c r="I1" s="100"/>
      <c r="J1" s="100"/>
      <c r="K1" s="100"/>
      <c r="L1" s="100"/>
      <c r="M1" s="100"/>
      <c r="N1" s="101"/>
    </row>
    <row r="3" spans="1:14">
      <c r="L3" t="s">
        <v>191</v>
      </c>
      <c r="M3" t="s">
        <v>79</v>
      </c>
      <c r="N3" t="s">
        <v>87</v>
      </c>
    </row>
    <row r="4" spans="1:14">
      <c r="L4" t="s">
        <v>192</v>
      </c>
    </row>
    <row r="5" spans="1:14">
      <c r="L5" t="s">
        <v>193</v>
      </c>
    </row>
    <row r="6" spans="1:14">
      <c r="L6" t="s">
        <v>194</v>
      </c>
    </row>
    <row r="7" spans="1:14">
      <c r="L7" t="s">
        <v>195</v>
      </c>
    </row>
    <row r="8" spans="1:14">
      <c r="L8" t="s">
        <v>196</v>
      </c>
    </row>
    <row r="9" spans="1:14">
      <c r="L9" t="s">
        <v>197</v>
      </c>
    </row>
    <row r="10" spans="1:14">
      <c r="L10" t="s">
        <v>198</v>
      </c>
    </row>
    <row r="11" spans="1:14">
      <c r="L11" t="s">
        <v>199</v>
      </c>
    </row>
    <row r="12" spans="1:14">
      <c r="L12" t="s">
        <v>200</v>
      </c>
    </row>
    <row r="29" spans="3:3">
      <c r="C29" s="87"/>
    </row>
    <row r="70" spans="12:30">
      <c r="L70" t="s">
        <v>201</v>
      </c>
      <c r="M70" s="9" t="s">
        <v>202</v>
      </c>
      <c r="N70" s="9" t="s">
        <v>203</v>
      </c>
      <c r="O70" s="9" t="s">
        <v>204</v>
      </c>
      <c r="P70" t="s">
        <v>205</v>
      </c>
      <c r="Q70" t="s">
        <v>206</v>
      </c>
      <c r="Y70" t="s">
        <v>201</v>
      </c>
      <c r="Z70" s="9" t="s">
        <v>202</v>
      </c>
      <c r="AA70" s="9" t="s">
        <v>203</v>
      </c>
      <c r="AB70" s="9" t="s">
        <v>204</v>
      </c>
      <c r="AC70" t="s">
        <v>205</v>
      </c>
      <c r="AD70" t="s">
        <v>206</v>
      </c>
    </row>
    <row r="71" spans="12:30">
      <c r="L71" t="s">
        <v>191</v>
      </c>
      <c r="Y71" t="s">
        <v>191</v>
      </c>
      <c r="Z71">
        <f t="shared" ref="Z71:Z80" si="0">LEN(Y71)</f>
        <v>10</v>
      </c>
      <c r="AA71">
        <f t="shared" ref="AA71:AA80" si="1">FIND(",",Y71,1)</f>
        <v>6</v>
      </c>
      <c r="AB71">
        <f t="shared" ref="AB71:AB80" si="2">AA71+1</f>
        <v>7</v>
      </c>
      <c r="AC71" t="str">
        <f t="shared" ref="AC71:AC80" si="3">RIGHT(Y71,Z71-AB71)</f>
        <v>Bob</v>
      </c>
      <c r="AD71" t="str">
        <f t="shared" ref="AD71:AD80" si="4">LEFT(Y71,AA71-1)</f>
        <v>Jones</v>
      </c>
    </row>
    <row r="72" spans="12:30">
      <c r="L72" t="s">
        <v>192</v>
      </c>
      <c r="Y72" t="s">
        <v>192</v>
      </c>
      <c r="Z72">
        <f t="shared" si="0"/>
        <v>14</v>
      </c>
      <c r="AA72">
        <f t="shared" si="1"/>
        <v>6</v>
      </c>
      <c r="AB72">
        <f t="shared" si="2"/>
        <v>7</v>
      </c>
      <c r="AC72" t="str">
        <f t="shared" si="3"/>
        <v>Stephen</v>
      </c>
      <c r="AD72" t="str">
        <f t="shared" si="4"/>
        <v>Davis</v>
      </c>
    </row>
    <row r="73" spans="12:30">
      <c r="L73" t="s">
        <v>193</v>
      </c>
      <c r="Y73" t="s">
        <v>193</v>
      </c>
      <c r="Z73">
        <f t="shared" si="0"/>
        <v>14</v>
      </c>
      <c r="AA73">
        <f t="shared" si="1"/>
        <v>9</v>
      </c>
      <c r="AB73">
        <f t="shared" si="2"/>
        <v>10</v>
      </c>
      <c r="AC73" t="str">
        <f t="shared" si="3"/>
        <v>Andy</v>
      </c>
      <c r="AD73" t="str">
        <f t="shared" si="4"/>
        <v>Thompson</v>
      </c>
    </row>
    <row r="74" spans="12:30">
      <c r="L74" t="s">
        <v>194</v>
      </c>
      <c r="Y74" t="s">
        <v>194</v>
      </c>
      <c r="Z74">
        <f t="shared" si="0"/>
        <v>12</v>
      </c>
      <c r="AA74">
        <f t="shared" si="1"/>
        <v>7</v>
      </c>
      <c r="AB74">
        <f t="shared" si="2"/>
        <v>8</v>
      </c>
      <c r="AC74" t="str">
        <f t="shared" si="3"/>
        <v>John</v>
      </c>
      <c r="AD74" t="str">
        <f t="shared" si="4"/>
        <v>Wilson</v>
      </c>
    </row>
    <row r="75" spans="12:30">
      <c r="L75" t="s">
        <v>195</v>
      </c>
      <c r="Y75" t="s">
        <v>195</v>
      </c>
      <c r="Z75">
        <f t="shared" si="0"/>
        <v>17</v>
      </c>
      <c r="AA75">
        <f t="shared" si="1"/>
        <v>11</v>
      </c>
      <c r="AB75">
        <f t="shared" si="2"/>
        <v>12</v>
      </c>
      <c r="AC75" t="str">
        <f t="shared" si="3"/>
        <v>Kathy</v>
      </c>
      <c r="AD75" t="str">
        <f t="shared" si="4"/>
        <v>Fredericks</v>
      </c>
    </row>
    <row r="76" spans="12:30">
      <c r="L76" t="s">
        <v>196</v>
      </c>
      <c r="Y76" t="s">
        <v>196</v>
      </c>
      <c r="Z76">
        <f t="shared" si="0"/>
        <v>15</v>
      </c>
      <c r="AA76">
        <f t="shared" si="1"/>
        <v>9</v>
      </c>
      <c r="AB76">
        <f t="shared" si="2"/>
        <v>10</v>
      </c>
      <c r="AC76" t="str">
        <f t="shared" si="3"/>
        <v>Karen</v>
      </c>
      <c r="AD76" t="str">
        <f t="shared" si="4"/>
        <v>Williams</v>
      </c>
    </row>
    <row r="77" spans="12:30">
      <c r="L77" t="s">
        <v>197</v>
      </c>
      <c r="Y77" t="s">
        <v>197</v>
      </c>
      <c r="Z77">
        <f t="shared" si="0"/>
        <v>10</v>
      </c>
      <c r="AA77">
        <f t="shared" si="1"/>
        <v>6</v>
      </c>
      <c r="AB77">
        <f t="shared" si="2"/>
        <v>7</v>
      </c>
      <c r="AC77" t="str">
        <f t="shared" si="3"/>
        <v>Tom</v>
      </c>
      <c r="AD77" t="str">
        <f t="shared" si="4"/>
        <v>Smith</v>
      </c>
    </row>
    <row r="78" spans="12:30">
      <c r="L78" t="s">
        <v>198</v>
      </c>
      <c r="Y78" t="s">
        <v>198</v>
      </c>
      <c r="Z78">
        <f t="shared" si="0"/>
        <v>15</v>
      </c>
      <c r="AA78">
        <f t="shared" si="1"/>
        <v>9</v>
      </c>
      <c r="AB78">
        <f t="shared" si="2"/>
        <v>10</v>
      </c>
      <c r="AC78" t="str">
        <f t="shared" si="3"/>
        <v>Peter</v>
      </c>
      <c r="AD78" t="str">
        <f t="shared" si="4"/>
        <v>Jennings</v>
      </c>
    </row>
    <row r="79" spans="12:30">
      <c r="L79" t="s">
        <v>199</v>
      </c>
      <c r="Y79" t="s">
        <v>199</v>
      </c>
      <c r="Z79">
        <f t="shared" si="0"/>
        <v>11</v>
      </c>
      <c r="AA79">
        <f t="shared" si="1"/>
        <v>7</v>
      </c>
      <c r="AB79">
        <f t="shared" si="2"/>
        <v>8</v>
      </c>
      <c r="AC79" t="str">
        <f t="shared" si="3"/>
        <v>Ted</v>
      </c>
      <c r="AD79" t="str">
        <f t="shared" si="4"/>
        <v>Benson</v>
      </c>
    </row>
    <row r="80" spans="12:30">
      <c r="L80" t="s">
        <v>200</v>
      </c>
      <c r="Y80" t="s">
        <v>200</v>
      </c>
      <c r="Z80">
        <f t="shared" si="0"/>
        <v>13</v>
      </c>
      <c r="AA80">
        <f t="shared" si="1"/>
        <v>7</v>
      </c>
      <c r="AB80">
        <f t="shared" si="2"/>
        <v>8</v>
      </c>
      <c r="AC80" t="str">
        <f t="shared" si="3"/>
        <v>Jason</v>
      </c>
      <c r="AD80" t="str">
        <f t="shared" si="4"/>
        <v>Samson</v>
      </c>
    </row>
    <row r="85" spans="12:34">
      <c r="Y85" t="s">
        <v>201</v>
      </c>
      <c r="Z85" s="9" t="s">
        <v>202</v>
      </c>
      <c r="AA85" s="9" t="s">
        <v>203</v>
      </c>
      <c r="AB85" s="9" t="s">
        <v>215</v>
      </c>
      <c r="AC85" s="9" t="s">
        <v>216</v>
      </c>
      <c r="AD85" s="9" t="s">
        <v>217</v>
      </c>
      <c r="AE85" t="s">
        <v>206</v>
      </c>
      <c r="AF85" t="s">
        <v>218</v>
      </c>
      <c r="AG85" t="s">
        <v>219</v>
      </c>
      <c r="AH85" t="s">
        <v>220</v>
      </c>
    </row>
    <row r="86" spans="12:34">
      <c r="L86" t="s">
        <v>207</v>
      </c>
      <c r="Y86" t="s">
        <v>207</v>
      </c>
      <c r="Z86">
        <f t="shared" ref="Z86:Z95" si="5">LEN(Y86)</f>
        <v>13</v>
      </c>
      <c r="AA86">
        <f t="shared" ref="AA86:AA95" si="6">FIND(",",Y86,1)</f>
        <v>6</v>
      </c>
      <c r="AB86">
        <f t="shared" ref="AB86:AB95" si="7">AA86+1</f>
        <v>7</v>
      </c>
      <c r="AC86">
        <f t="shared" ref="AC86:AC95" si="8">FIND(".",Y86,1)</f>
        <v>13</v>
      </c>
      <c r="AD86">
        <f t="shared" ref="AD86:AD95" si="9">FIND(" ",Y86,AB86+1)</f>
        <v>11</v>
      </c>
      <c r="AE86" t="str">
        <f>LEFT(Y86,AA86-1)</f>
        <v>Jones</v>
      </c>
      <c r="AF86" t="str">
        <f>IF(ISERROR(AC86),RIGHT(Y86,Z86-AB86),IF(AD86=AC86+1,RIGHT(Y86,Z86-AD86),MID(Y86,AB86+1,AD86-AB86-1)))</f>
        <v>Bob</v>
      </c>
      <c r="AG86" t="str">
        <f>IF(ISERROR(AC86),"",MID(Y86,AC86-1,1))</f>
        <v>E</v>
      </c>
      <c r="AH86" t="str">
        <f>IF(ISERROR(AC86),"",IF(AC86=Z86,"Yes","No"))</f>
        <v>Yes</v>
      </c>
    </row>
    <row r="87" spans="12:34">
      <c r="L87" t="s">
        <v>208</v>
      </c>
      <c r="Y87" t="s">
        <v>208</v>
      </c>
      <c r="Z87">
        <f t="shared" si="5"/>
        <v>17</v>
      </c>
      <c r="AA87">
        <f t="shared" si="6"/>
        <v>6</v>
      </c>
      <c r="AB87">
        <f t="shared" si="7"/>
        <v>7</v>
      </c>
      <c r="AC87">
        <f t="shared" si="8"/>
        <v>9</v>
      </c>
      <c r="AD87">
        <f t="shared" si="9"/>
        <v>10</v>
      </c>
      <c r="AE87" t="str">
        <f t="shared" ref="AE87:AE95" si="10">LEFT(Y87,AA87-1)</f>
        <v>Davis</v>
      </c>
      <c r="AF87" t="str">
        <f t="shared" ref="AF87:AF95" si="11">IF(ISERROR(AC87),RIGHT(Y87,Z87-AB87),IF(AD87=AC87+1,RIGHT(Y87,Z87-AD87),MID(Y87,AB87+1,AD87-AB87-1)))</f>
        <v>Stephen</v>
      </c>
      <c r="AG87" t="str">
        <f t="shared" ref="AG87:AG95" si="12">IF(ISERROR(AC87),"",MID(Y87,AC87-1,1))</f>
        <v>F</v>
      </c>
      <c r="AH87" t="str">
        <f t="shared" ref="AH87:AH95" si="13">IF(ISERROR(AC87),"",IF(AC87=Z87,"Yes","No"))</f>
        <v>No</v>
      </c>
    </row>
    <row r="88" spans="12:34">
      <c r="L88" t="s">
        <v>193</v>
      </c>
      <c r="Y88" t="s">
        <v>193</v>
      </c>
      <c r="Z88">
        <f t="shared" si="5"/>
        <v>14</v>
      </c>
      <c r="AA88">
        <f t="shared" si="6"/>
        <v>9</v>
      </c>
      <c r="AB88">
        <f t="shared" si="7"/>
        <v>10</v>
      </c>
      <c r="AC88" t="e">
        <f t="shared" si="8"/>
        <v>#VALUE!</v>
      </c>
      <c r="AD88" t="e">
        <f t="shared" si="9"/>
        <v>#VALUE!</v>
      </c>
      <c r="AE88" t="str">
        <f t="shared" si="10"/>
        <v>Thompson</v>
      </c>
      <c r="AF88" t="str">
        <f t="shared" si="11"/>
        <v>Andy</v>
      </c>
      <c r="AG88" t="str">
        <f t="shared" si="12"/>
        <v/>
      </c>
      <c r="AH88" t="str">
        <f t="shared" si="13"/>
        <v/>
      </c>
    </row>
    <row r="89" spans="12:34">
      <c r="L89" t="s">
        <v>209</v>
      </c>
      <c r="Y89" t="s">
        <v>209</v>
      </c>
      <c r="Z89">
        <f t="shared" si="5"/>
        <v>15</v>
      </c>
      <c r="AA89">
        <f t="shared" si="6"/>
        <v>7</v>
      </c>
      <c r="AB89">
        <f t="shared" si="7"/>
        <v>8</v>
      </c>
      <c r="AC89">
        <f t="shared" si="8"/>
        <v>15</v>
      </c>
      <c r="AD89">
        <f t="shared" si="9"/>
        <v>13</v>
      </c>
      <c r="AE89" t="str">
        <f t="shared" si="10"/>
        <v>Wilson</v>
      </c>
      <c r="AF89" t="str">
        <f t="shared" si="11"/>
        <v>John</v>
      </c>
      <c r="AG89" t="str">
        <f t="shared" si="12"/>
        <v>B</v>
      </c>
      <c r="AH89" t="str">
        <f t="shared" si="13"/>
        <v>Yes</v>
      </c>
    </row>
    <row r="90" spans="12:34">
      <c r="L90" t="s">
        <v>210</v>
      </c>
      <c r="Y90" t="s">
        <v>210</v>
      </c>
      <c r="Z90">
        <f t="shared" si="5"/>
        <v>20</v>
      </c>
      <c r="AA90">
        <f t="shared" si="6"/>
        <v>11</v>
      </c>
      <c r="AB90">
        <f t="shared" si="7"/>
        <v>12</v>
      </c>
      <c r="AC90">
        <f t="shared" si="8"/>
        <v>20</v>
      </c>
      <c r="AD90">
        <f t="shared" si="9"/>
        <v>18</v>
      </c>
      <c r="AE90" t="str">
        <f t="shared" si="10"/>
        <v>Fredericks</v>
      </c>
      <c r="AF90" t="str">
        <f t="shared" si="11"/>
        <v>Kathy</v>
      </c>
      <c r="AG90" t="str">
        <f t="shared" si="12"/>
        <v>C</v>
      </c>
      <c r="AH90" t="str">
        <f t="shared" si="13"/>
        <v>Yes</v>
      </c>
    </row>
    <row r="91" spans="12:34">
      <c r="L91" t="s">
        <v>211</v>
      </c>
      <c r="Y91" t="s">
        <v>211</v>
      </c>
      <c r="Z91">
        <f t="shared" si="5"/>
        <v>18</v>
      </c>
      <c r="AA91">
        <f t="shared" si="6"/>
        <v>9</v>
      </c>
      <c r="AB91">
        <f t="shared" si="7"/>
        <v>10</v>
      </c>
      <c r="AC91">
        <f t="shared" si="8"/>
        <v>18</v>
      </c>
      <c r="AD91">
        <f t="shared" si="9"/>
        <v>16</v>
      </c>
      <c r="AE91" t="str">
        <f t="shared" si="10"/>
        <v>Williams</v>
      </c>
      <c r="AF91" t="str">
        <f t="shared" si="11"/>
        <v>Karen</v>
      </c>
      <c r="AG91" t="str">
        <f t="shared" si="12"/>
        <v>R</v>
      </c>
      <c r="AH91" t="str">
        <f t="shared" si="13"/>
        <v>Yes</v>
      </c>
    </row>
    <row r="92" spans="12:34">
      <c r="L92" t="s">
        <v>212</v>
      </c>
      <c r="Y92" t="s">
        <v>212</v>
      </c>
      <c r="Z92">
        <f t="shared" si="5"/>
        <v>13</v>
      </c>
      <c r="AA92">
        <f t="shared" si="6"/>
        <v>6</v>
      </c>
      <c r="AB92">
        <f t="shared" si="7"/>
        <v>7</v>
      </c>
      <c r="AC92">
        <f t="shared" si="8"/>
        <v>9</v>
      </c>
      <c r="AD92">
        <f t="shared" si="9"/>
        <v>10</v>
      </c>
      <c r="AE92" t="str">
        <f t="shared" si="10"/>
        <v>Smith</v>
      </c>
      <c r="AF92" t="str">
        <f t="shared" si="11"/>
        <v>Tom</v>
      </c>
      <c r="AG92" t="str">
        <f t="shared" si="12"/>
        <v>J</v>
      </c>
      <c r="AH92" t="str">
        <f t="shared" si="13"/>
        <v>No</v>
      </c>
    </row>
    <row r="93" spans="12:34">
      <c r="L93" t="s">
        <v>198</v>
      </c>
      <c r="Y93" t="s">
        <v>198</v>
      </c>
      <c r="Z93">
        <f t="shared" si="5"/>
        <v>15</v>
      </c>
      <c r="AA93">
        <f t="shared" si="6"/>
        <v>9</v>
      </c>
      <c r="AB93">
        <f t="shared" si="7"/>
        <v>10</v>
      </c>
      <c r="AC93" t="e">
        <f t="shared" si="8"/>
        <v>#VALUE!</v>
      </c>
      <c r="AD93" t="e">
        <f t="shared" si="9"/>
        <v>#VALUE!</v>
      </c>
      <c r="AE93" t="str">
        <f t="shared" si="10"/>
        <v>Jennings</v>
      </c>
      <c r="AF93" t="str">
        <f t="shared" si="11"/>
        <v>Peter</v>
      </c>
      <c r="AG93" t="str">
        <f t="shared" si="12"/>
        <v/>
      </c>
      <c r="AH93" t="str">
        <f t="shared" si="13"/>
        <v/>
      </c>
    </row>
    <row r="94" spans="12:34">
      <c r="L94" t="s">
        <v>213</v>
      </c>
      <c r="Y94" t="s">
        <v>213</v>
      </c>
      <c r="Z94">
        <f t="shared" si="5"/>
        <v>14</v>
      </c>
      <c r="AA94">
        <f t="shared" si="6"/>
        <v>7</v>
      </c>
      <c r="AB94">
        <f t="shared" si="7"/>
        <v>8</v>
      </c>
      <c r="AC94">
        <f t="shared" si="8"/>
        <v>14</v>
      </c>
      <c r="AD94">
        <f t="shared" si="9"/>
        <v>12</v>
      </c>
      <c r="AE94" t="str">
        <f t="shared" si="10"/>
        <v>Benson</v>
      </c>
      <c r="AF94" t="str">
        <f t="shared" si="11"/>
        <v>Ted</v>
      </c>
      <c r="AG94" t="str">
        <f t="shared" si="12"/>
        <v>C</v>
      </c>
      <c r="AH94" t="str">
        <f t="shared" si="13"/>
        <v>Yes</v>
      </c>
    </row>
    <row r="95" spans="12:34">
      <c r="L95" t="s">
        <v>214</v>
      </c>
      <c r="Y95" t="s">
        <v>214</v>
      </c>
      <c r="Z95">
        <f t="shared" si="5"/>
        <v>16</v>
      </c>
      <c r="AA95">
        <f t="shared" si="6"/>
        <v>7</v>
      </c>
      <c r="AB95">
        <f t="shared" si="7"/>
        <v>8</v>
      </c>
      <c r="AC95">
        <f t="shared" si="8"/>
        <v>16</v>
      </c>
      <c r="AD95">
        <f t="shared" si="9"/>
        <v>14</v>
      </c>
      <c r="AE95" t="str">
        <f t="shared" si="10"/>
        <v>Samson</v>
      </c>
      <c r="AF95" t="str">
        <f t="shared" si="11"/>
        <v>Jason</v>
      </c>
      <c r="AG95" t="str">
        <f t="shared" si="12"/>
        <v>A</v>
      </c>
      <c r="AH95" t="str">
        <f t="shared" si="13"/>
        <v>Yes</v>
      </c>
    </row>
  </sheetData>
  <hyperlinks>
    <hyperlink ref="A1" location="'Table of contents'!A1" display="Return to table of contents"/>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53"/>
  <dimension ref="A1:N29"/>
  <sheetViews>
    <sheetView showGridLines="0" showRowColHeaders="0" topLeftCell="A16" workbookViewId="0">
      <selection activeCell="A40" sqref="A40"/>
    </sheetView>
  </sheetViews>
  <sheetFormatPr defaultRowHeight="15"/>
  <cols>
    <col min="12" max="12" width="15.140625" bestFit="1" customWidth="1"/>
  </cols>
  <sheetData>
    <row r="1" spans="1:14">
      <c r="A1" s="1" t="s">
        <v>38</v>
      </c>
      <c r="F1" s="99" t="s">
        <v>321</v>
      </c>
      <c r="G1" s="100"/>
      <c r="H1" s="100"/>
      <c r="I1" s="100"/>
      <c r="J1" s="100"/>
      <c r="K1" s="100"/>
      <c r="L1" s="100"/>
      <c r="M1" s="100"/>
      <c r="N1" s="101"/>
    </row>
    <row r="3" spans="1:14">
      <c r="L3" s="54">
        <v>38060.5625</v>
      </c>
    </row>
    <row r="4" spans="1:14">
      <c r="L4" s="55">
        <v>731</v>
      </c>
    </row>
    <row r="5" spans="1:14">
      <c r="L5" s="56">
        <v>0.15972222222222224</v>
      </c>
    </row>
    <row r="6" spans="1:14">
      <c r="L6" s="57">
        <v>0.5</v>
      </c>
    </row>
    <row r="7" spans="1:14">
      <c r="L7" s="58">
        <v>35124</v>
      </c>
    </row>
    <row r="8" spans="1:14">
      <c r="L8" s="59">
        <v>17069.614583333332</v>
      </c>
    </row>
    <row r="29" spans="3:3">
      <c r="C29" s="87"/>
    </row>
  </sheetData>
  <hyperlinks>
    <hyperlink ref="A1" location="'Table of contents'!A1" display="Return to table of contents"/>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sheetPr codeName="Sheet54"/>
  <dimension ref="A1:N29"/>
  <sheetViews>
    <sheetView showGridLines="0" showRowColHeaders="0" workbookViewId="0">
      <selection activeCell="A18" sqref="A18"/>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sheetPr codeName="Sheet55"/>
  <dimension ref="A1:N29"/>
  <sheetViews>
    <sheetView showGridLines="0" showRowColHeaders="0" workbookViewId="0">
      <selection activeCell="A22" sqref="A22"/>
    </sheetView>
  </sheetViews>
  <sheetFormatPr defaultRowHeight="15"/>
  <cols>
    <col min="12" max="12" width="12.28515625" bestFit="1" customWidth="1"/>
  </cols>
  <sheetData>
    <row r="1" spans="1:14">
      <c r="A1" s="1" t="s">
        <v>38</v>
      </c>
      <c r="F1" s="99" t="s">
        <v>321</v>
      </c>
      <c r="G1" s="100"/>
      <c r="H1" s="100"/>
      <c r="I1" s="100"/>
      <c r="J1" s="100"/>
      <c r="K1" s="100"/>
      <c r="L1" s="100"/>
      <c r="M1" s="100"/>
      <c r="N1" s="101"/>
    </row>
    <row r="3" spans="1:14">
      <c r="L3" t="s">
        <v>221</v>
      </c>
    </row>
    <row r="4" spans="1:14">
      <c r="L4" t="s">
        <v>222</v>
      </c>
    </row>
    <row r="29" spans="3:3">
      <c r="C29" s="87"/>
    </row>
  </sheetData>
  <hyperlinks>
    <hyperlink ref="A1" location="'Table of contents'!A1" display="Return to table of contents"/>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sheetPr codeName="Sheet56"/>
  <dimension ref="A1:R29"/>
  <sheetViews>
    <sheetView showGridLines="0" workbookViewId="0">
      <selection activeCell="A33" sqref="A33"/>
    </sheetView>
  </sheetViews>
  <sheetFormatPr defaultRowHeight="15"/>
  <cols>
    <col min="12" max="12" width="10.7109375" bestFit="1" customWidth="1"/>
    <col min="13" max="13" width="10.85546875" bestFit="1" customWidth="1"/>
    <col min="14" max="14" width="14.42578125" bestFit="1" customWidth="1"/>
    <col min="15" max="15" width="12.28515625" bestFit="1" customWidth="1"/>
    <col min="16" max="16" width="11.42578125" bestFit="1" customWidth="1"/>
    <col min="17" max="17" width="16.85546875" bestFit="1" customWidth="1"/>
    <col min="18" max="18" width="14.85546875" bestFit="1" customWidth="1"/>
  </cols>
  <sheetData>
    <row r="1" spans="1:18">
      <c r="A1" s="1" t="s">
        <v>38</v>
      </c>
      <c r="F1" s="99" t="s">
        <v>321</v>
      </c>
      <c r="G1" s="100"/>
      <c r="H1" s="100"/>
      <c r="I1" s="100"/>
      <c r="J1" s="100"/>
      <c r="K1" s="100"/>
      <c r="L1" s="100"/>
      <c r="M1" s="100"/>
      <c r="N1" s="101"/>
    </row>
    <row r="3" spans="1:18">
      <c r="L3" t="s">
        <v>223</v>
      </c>
      <c r="M3" s="9" t="s">
        <v>224</v>
      </c>
      <c r="N3" s="9" t="s">
        <v>324</v>
      </c>
      <c r="O3" s="9" t="s">
        <v>225</v>
      </c>
      <c r="P3" s="9" t="s">
        <v>61</v>
      </c>
      <c r="Q3" s="9" t="s">
        <v>325</v>
      </c>
      <c r="R3" s="9" t="s">
        <v>226</v>
      </c>
    </row>
    <row r="4" spans="1:18">
      <c r="L4" s="55">
        <v>37145</v>
      </c>
      <c r="M4" s="60"/>
      <c r="O4" s="9"/>
      <c r="R4" s="9"/>
    </row>
    <row r="5" spans="1:18">
      <c r="L5" s="55">
        <v>31440</v>
      </c>
      <c r="M5" s="60"/>
      <c r="O5" s="9"/>
      <c r="R5" s="9"/>
    </row>
    <row r="6" spans="1:18">
      <c r="L6" s="55">
        <v>23337</v>
      </c>
      <c r="M6" s="60"/>
      <c r="O6" s="9"/>
      <c r="R6" s="9"/>
    </row>
    <row r="7" spans="1:18">
      <c r="L7" s="55">
        <v>16655</v>
      </c>
      <c r="M7" s="60"/>
      <c r="O7" s="9"/>
      <c r="R7" s="9"/>
    </row>
    <row r="8" spans="1:18">
      <c r="L8" s="55">
        <v>15317</v>
      </c>
      <c r="M8" s="60"/>
      <c r="O8" s="9"/>
      <c r="R8" s="9"/>
    </row>
    <row r="9" spans="1:18">
      <c r="L9" s="55">
        <v>4488</v>
      </c>
      <c r="O9" s="9"/>
      <c r="R9" s="9"/>
    </row>
    <row r="10" spans="1:18">
      <c r="O10" s="9"/>
      <c r="R10" s="9"/>
    </row>
    <row r="11" spans="1:18">
      <c r="O11" s="9"/>
      <c r="R11" s="9"/>
    </row>
    <row r="12" spans="1:18">
      <c r="O12" s="9"/>
      <c r="R12" s="9"/>
    </row>
    <row r="13" spans="1:18">
      <c r="O13" s="9"/>
      <c r="R13" s="9"/>
    </row>
    <row r="14" spans="1:18">
      <c r="O14" s="9"/>
      <c r="R14" s="9"/>
    </row>
    <row r="15" spans="1:18">
      <c r="L15" t="s">
        <v>227</v>
      </c>
      <c r="O15" t="s">
        <v>228</v>
      </c>
      <c r="R15" s="9"/>
    </row>
    <row r="16" spans="1:18">
      <c r="L16">
        <v>1</v>
      </c>
      <c r="M16" t="s">
        <v>229</v>
      </c>
      <c r="O16">
        <v>1</v>
      </c>
      <c r="P16" s="9" t="s">
        <v>230</v>
      </c>
    </row>
    <row r="17" spans="3:16">
      <c r="L17">
        <v>2</v>
      </c>
      <c r="M17" t="s">
        <v>231</v>
      </c>
      <c r="O17">
        <v>2</v>
      </c>
      <c r="P17" s="9" t="s">
        <v>232</v>
      </c>
    </row>
    <row r="18" spans="3:16">
      <c r="L18">
        <v>3</v>
      </c>
      <c r="M18" t="s">
        <v>233</v>
      </c>
      <c r="O18">
        <v>3</v>
      </c>
      <c r="P18" s="9" t="s">
        <v>234</v>
      </c>
    </row>
    <row r="19" spans="3:16">
      <c r="L19">
        <v>4</v>
      </c>
      <c r="M19" t="s">
        <v>235</v>
      </c>
      <c r="O19">
        <v>4</v>
      </c>
      <c r="P19" s="9" t="s">
        <v>236</v>
      </c>
    </row>
    <row r="20" spans="3:16">
      <c r="L20">
        <v>5</v>
      </c>
      <c r="M20" t="s">
        <v>45</v>
      </c>
      <c r="O20">
        <v>5</v>
      </c>
      <c r="P20" s="9" t="s">
        <v>237</v>
      </c>
    </row>
    <row r="21" spans="3:16">
      <c r="L21">
        <v>6</v>
      </c>
      <c r="M21" t="s">
        <v>238</v>
      </c>
      <c r="O21">
        <v>6</v>
      </c>
      <c r="P21" s="9" t="s">
        <v>239</v>
      </c>
    </row>
    <row r="22" spans="3:16">
      <c r="L22">
        <v>7</v>
      </c>
      <c r="M22" t="s">
        <v>240</v>
      </c>
      <c r="O22">
        <v>7</v>
      </c>
      <c r="P22" s="9" t="s">
        <v>241</v>
      </c>
    </row>
    <row r="23" spans="3:16">
      <c r="L23">
        <v>8</v>
      </c>
      <c r="M23" t="s">
        <v>242</v>
      </c>
    </row>
    <row r="24" spans="3:16">
      <c r="L24">
        <v>9</v>
      </c>
      <c r="M24" t="s">
        <v>243</v>
      </c>
    </row>
    <row r="25" spans="3:16">
      <c r="L25">
        <v>10</v>
      </c>
      <c r="M25" t="s">
        <v>244</v>
      </c>
    </row>
    <row r="26" spans="3:16">
      <c r="L26">
        <v>11</v>
      </c>
      <c r="M26" t="s">
        <v>245</v>
      </c>
    </row>
    <row r="27" spans="3:16">
      <c r="L27">
        <v>12</v>
      </c>
      <c r="M27" t="s">
        <v>246</v>
      </c>
    </row>
    <row r="29" spans="3:16">
      <c r="C29" s="87"/>
    </row>
  </sheetData>
  <hyperlinks>
    <hyperlink ref="A1" location="'Table of contents'!A1" display="Return to table of contents"/>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sheetPr codeName="Sheet57"/>
  <dimension ref="A1:X29"/>
  <sheetViews>
    <sheetView showGridLines="0" workbookViewId="0">
      <selection activeCell="A30" sqref="A30"/>
    </sheetView>
  </sheetViews>
  <sheetFormatPr defaultRowHeight="15"/>
  <cols>
    <col min="12" max="12" width="18.85546875" customWidth="1"/>
    <col min="13" max="13" width="9.7109375" bestFit="1" customWidth="1"/>
  </cols>
  <sheetData>
    <row r="1" spans="1:24">
      <c r="A1" s="1" t="s">
        <v>38</v>
      </c>
      <c r="F1" s="99" t="s">
        <v>321</v>
      </c>
      <c r="G1" s="100"/>
      <c r="H1" s="100"/>
      <c r="I1" s="100"/>
      <c r="J1" s="100"/>
      <c r="K1" s="100"/>
      <c r="L1" s="100"/>
      <c r="M1" s="100"/>
      <c r="N1" s="101"/>
    </row>
    <row r="3" spans="1:24">
      <c r="L3" t="s">
        <v>247</v>
      </c>
    </row>
    <row r="5" spans="1:24">
      <c r="L5" t="s">
        <v>248</v>
      </c>
      <c r="M5" s="55">
        <v>36255</v>
      </c>
    </row>
    <row r="6" spans="1:24">
      <c r="L6" t="s">
        <v>249</v>
      </c>
      <c r="M6" s="55">
        <v>37817</v>
      </c>
    </row>
    <row r="8" spans="1:24">
      <c r="L8" t="s">
        <v>250</v>
      </c>
      <c r="X8">
        <f>M6-M5</f>
        <v>1562</v>
      </c>
    </row>
    <row r="9" spans="1:24">
      <c r="L9" t="s">
        <v>251</v>
      </c>
      <c r="X9">
        <f>DATEDIF(M5,M6,"d")</f>
        <v>1562</v>
      </c>
    </row>
    <row r="10" spans="1:24">
      <c r="L10" t="s">
        <v>252</v>
      </c>
      <c r="X10">
        <f>DATEDIF(M5,M6,"m")</f>
        <v>51</v>
      </c>
    </row>
    <row r="11" spans="1:24">
      <c r="L11" t="s">
        <v>253</v>
      </c>
      <c r="X11">
        <f>DATEDIF(M5,M6,"y")</f>
        <v>4</v>
      </c>
    </row>
    <row r="29" spans="3:3">
      <c r="C29" s="87"/>
    </row>
  </sheetData>
  <hyperlinks>
    <hyperlink ref="A1" location="'Table of contents'!A1" display="Return to table of contents"/>
  </hyperlink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sheetPr codeName="Sheet58"/>
  <dimension ref="A1:W29"/>
  <sheetViews>
    <sheetView showGridLines="0" showRowColHeaders="0" topLeftCell="A10" workbookViewId="0">
      <selection activeCell="G42" sqref="G42"/>
    </sheetView>
  </sheetViews>
  <sheetFormatPr defaultRowHeight="15"/>
  <cols>
    <col min="12" max="12" width="12.5703125" customWidth="1"/>
    <col min="13" max="13" width="13.28515625" bestFit="1" customWidth="1"/>
    <col min="22" max="22" width="10.5703125" customWidth="1"/>
  </cols>
  <sheetData>
    <row r="1" spans="1:23">
      <c r="A1" s="1" t="s">
        <v>38</v>
      </c>
      <c r="F1" s="99" t="s">
        <v>321</v>
      </c>
      <c r="G1" s="100"/>
      <c r="H1" s="100"/>
      <c r="I1" s="100"/>
      <c r="J1" s="100"/>
      <c r="K1" s="100"/>
      <c r="L1" s="100"/>
      <c r="M1" s="100"/>
      <c r="N1" s="101"/>
    </row>
    <row r="3" spans="1:23">
      <c r="L3" s="9" t="s">
        <v>326</v>
      </c>
      <c r="M3" s="9" t="s">
        <v>327</v>
      </c>
    </row>
    <row r="4" spans="1:23">
      <c r="L4" s="55">
        <v>27963</v>
      </c>
      <c r="M4" s="55">
        <f ca="1">IF(DATE(YEAR(TODAY()),MONTH(L4),DAY(L4))&lt;TODAY(),DATE(YEAR(TODAY()+1),MONTH(L4),DAY(L4)),DATE(YEAR(TODAY()),MONTH(L4),DAY(L4)))</f>
        <v>41842</v>
      </c>
    </row>
    <row r="16" spans="1:23">
      <c r="L16" s="9" t="s">
        <v>326</v>
      </c>
      <c r="M16" s="9" t="s">
        <v>328</v>
      </c>
      <c r="V16" s="9" t="s">
        <v>326</v>
      </c>
      <c r="W16" s="9" t="s">
        <v>328</v>
      </c>
    </row>
    <row r="17" spans="3:23">
      <c r="V17" s="55">
        <v>20630</v>
      </c>
      <c r="W17">
        <f ca="1">IF(DATE(YEAR(TODAY()),MONTH(V17),DAY(V17))&lt;=TODAY(),YEAR(TODAY())-YEAR(V17),YEAR(TODAY())-YEAR(V17)-1)</f>
        <v>57</v>
      </c>
    </row>
    <row r="20" spans="3:23">
      <c r="L20" s="61" t="s">
        <v>254</v>
      </c>
    </row>
    <row r="22" spans="3:23">
      <c r="L22" s="62" t="s">
        <v>255</v>
      </c>
    </row>
    <row r="23" spans="3:23">
      <c r="L23" s="62" t="s">
        <v>256</v>
      </c>
    </row>
    <row r="24" spans="3:23">
      <c r="L24" s="62" t="s">
        <v>257</v>
      </c>
    </row>
    <row r="25" spans="3:23">
      <c r="L25" s="62" t="s">
        <v>258</v>
      </c>
    </row>
    <row r="26" spans="3:23">
      <c r="L26" s="62" t="s">
        <v>259</v>
      </c>
    </row>
    <row r="29" spans="3:23">
      <c r="C29" s="87"/>
    </row>
  </sheetData>
  <hyperlinks>
    <hyperlink ref="A1" location="'Table of contents'!A1" display="Return to table of contents"/>
  </hyperlinks>
  <pageMargins left="0.7" right="0.7" top="0.75" bottom="0.75" header="0.3" footer="0.3"/>
  <drawing r:id="rId1"/>
  <legacyDrawing r:id="rId2"/>
</worksheet>
</file>

<file path=xl/worksheets/sheet68.xml><?xml version="1.0" encoding="utf-8"?>
<worksheet xmlns="http://schemas.openxmlformats.org/spreadsheetml/2006/main" xmlns:r="http://schemas.openxmlformats.org/officeDocument/2006/relationships">
  <sheetPr codeName="Sheet59"/>
  <dimension ref="A1:N29"/>
  <sheetViews>
    <sheetView showGridLines="0" showRowColHeaders="0" workbookViewId="0">
      <selection activeCell="A15" sqref="A15"/>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sheetPr codeName="Sheet60"/>
  <dimension ref="A1:N102"/>
  <sheetViews>
    <sheetView showGridLines="0" showRowColHeaders="0" topLeftCell="A88" workbookViewId="0">
      <selection activeCell="A104" sqref="A104"/>
    </sheetView>
  </sheetViews>
  <sheetFormatPr defaultRowHeight="15"/>
  <sheetData>
    <row r="1" spans="1:14">
      <c r="A1" s="1" t="s">
        <v>38</v>
      </c>
      <c r="F1" s="99" t="s">
        <v>321</v>
      </c>
      <c r="G1" s="100"/>
      <c r="H1" s="100"/>
      <c r="I1" s="100"/>
      <c r="J1" s="100"/>
      <c r="K1" s="100"/>
      <c r="L1" s="100"/>
      <c r="M1" s="100"/>
      <c r="N1" s="101"/>
    </row>
    <row r="3" spans="1:14">
      <c r="L3">
        <v>33</v>
      </c>
      <c r="N3" t="s">
        <v>262</v>
      </c>
    </row>
    <row r="4" spans="1:14">
      <c r="L4">
        <v>3</v>
      </c>
      <c r="N4" t="s">
        <v>263</v>
      </c>
    </row>
    <row r="5" spans="1:14">
      <c r="L5">
        <v>0</v>
      </c>
    </row>
    <row r="6" spans="1:14">
      <c r="L6">
        <v>1</v>
      </c>
      <c r="N6" t="s">
        <v>273</v>
      </c>
    </row>
    <row r="7" spans="1:14">
      <c r="L7">
        <v>4</v>
      </c>
      <c r="N7" t="s">
        <v>47</v>
      </c>
    </row>
    <row r="8" spans="1:14">
      <c r="L8">
        <v>14</v>
      </c>
      <c r="N8" t="s">
        <v>48</v>
      </c>
    </row>
    <row r="9" spans="1:14">
      <c r="L9">
        <v>5</v>
      </c>
      <c r="N9" t="s">
        <v>261</v>
      </c>
    </row>
    <row r="10" spans="1:14">
      <c r="L10">
        <v>41</v>
      </c>
    </row>
    <row r="11" spans="1:14">
      <c r="L11">
        <v>3</v>
      </c>
      <c r="N11" t="s">
        <v>274</v>
      </c>
    </row>
    <row r="12" spans="1:14">
      <c r="L12">
        <v>5</v>
      </c>
      <c r="N12" t="s">
        <v>264</v>
      </c>
    </row>
    <row r="13" spans="1:14">
      <c r="L13">
        <v>9</v>
      </c>
      <c r="N13" t="s">
        <v>265</v>
      </c>
    </row>
    <row r="14" spans="1:14">
      <c r="L14">
        <v>1</v>
      </c>
      <c r="N14" t="s">
        <v>266</v>
      </c>
    </row>
    <row r="15" spans="1:14">
      <c r="L15">
        <v>0</v>
      </c>
      <c r="N15" t="s">
        <v>267</v>
      </c>
    </row>
    <row r="16" spans="1:14">
      <c r="L16">
        <v>22</v>
      </c>
      <c r="N16" t="s">
        <v>268</v>
      </c>
    </row>
    <row r="17" spans="3:14">
      <c r="L17">
        <v>10</v>
      </c>
      <c r="N17" t="s">
        <v>269</v>
      </c>
    </row>
    <row r="18" spans="3:14">
      <c r="L18">
        <v>5</v>
      </c>
      <c r="N18" t="s">
        <v>270</v>
      </c>
    </row>
    <row r="19" spans="3:14">
      <c r="L19">
        <v>13</v>
      </c>
      <c r="N19" t="s">
        <v>271</v>
      </c>
    </row>
    <row r="20" spans="3:14">
      <c r="L20">
        <v>7</v>
      </c>
      <c r="N20" t="s">
        <v>272</v>
      </c>
    </row>
    <row r="21" spans="3:14">
      <c r="L21">
        <v>6</v>
      </c>
    </row>
    <row r="22" spans="3:14">
      <c r="L22">
        <v>3</v>
      </c>
    </row>
    <row r="23" spans="3:14">
      <c r="L23">
        <v>9</v>
      </c>
    </row>
    <row r="24" spans="3:14">
      <c r="L24">
        <v>5</v>
      </c>
    </row>
    <row r="25" spans="3:14">
      <c r="L25">
        <v>14</v>
      </c>
    </row>
    <row r="26" spans="3:14">
      <c r="L26">
        <v>7</v>
      </c>
    </row>
    <row r="27" spans="3:14">
      <c r="L27">
        <v>27</v>
      </c>
    </row>
    <row r="28" spans="3:14">
      <c r="L28">
        <v>10</v>
      </c>
    </row>
    <row r="29" spans="3:14">
      <c r="C29" s="87"/>
      <c r="L29">
        <v>7</v>
      </c>
    </row>
    <row r="30" spans="3:14">
      <c r="L30">
        <v>3</v>
      </c>
    </row>
    <row r="31" spans="3:14">
      <c r="L31">
        <v>11</v>
      </c>
    </row>
    <row r="32" spans="3:14">
      <c r="L32">
        <v>15</v>
      </c>
    </row>
    <row r="33" spans="12:12">
      <c r="L33">
        <v>35</v>
      </c>
    </row>
    <row r="34" spans="12:12">
      <c r="L34">
        <v>9</v>
      </c>
    </row>
    <row r="35" spans="12:12">
      <c r="L35">
        <v>0</v>
      </c>
    </row>
    <row r="36" spans="12:12">
      <c r="L36">
        <v>5</v>
      </c>
    </row>
    <row r="37" spans="12:12">
      <c r="L37">
        <v>6</v>
      </c>
    </row>
    <row r="38" spans="12:12">
      <c r="L38">
        <v>11</v>
      </c>
    </row>
    <row r="39" spans="12:12">
      <c r="L39">
        <v>13</v>
      </c>
    </row>
    <row r="40" spans="12:12">
      <c r="L40">
        <v>4</v>
      </c>
    </row>
    <row r="41" spans="12:12">
      <c r="L41">
        <v>17</v>
      </c>
    </row>
    <row r="42" spans="12:12">
      <c r="L42">
        <v>3</v>
      </c>
    </row>
    <row r="43" spans="12:12">
      <c r="L43">
        <v>19</v>
      </c>
    </row>
    <row r="44" spans="12:12">
      <c r="L44">
        <v>4</v>
      </c>
    </row>
    <row r="45" spans="12:12">
      <c r="L45">
        <v>5</v>
      </c>
    </row>
    <row r="46" spans="12:12">
      <c r="L46">
        <v>1</v>
      </c>
    </row>
    <row r="47" spans="12:12">
      <c r="L47">
        <v>21</v>
      </c>
    </row>
    <row r="48" spans="12:12">
      <c r="L48">
        <v>4</v>
      </c>
    </row>
    <row r="49" spans="12:12">
      <c r="L49">
        <v>16</v>
      </c>
    </row>
    <row r="50" spans="12:12">
      <c r="L50">
        <v>6</v>
      </c>
    </row>
    <row r="51" spans="12:12">
      <c r="L51">
        <v>18</v>
      </c>
    </row>
    <row r="52" spans="12:12">
      <c r="L52">
        <v>18</v>
      </c>
    </row>
    <row r="53" spans="12:12">
      <c r="L53">
        <v>2</v>
      </c>
    </row>
    <row r="54" spans="12:12">
      <c r="L54">
        <v>3</v>
      </c>
    </row>
    <row r="55" spans="12:12">
      <c r="L55">
        <v>17</v>
      </c>
    </row>
    <row r="56" spans="12:12">
      <c r="L56">
        <v>7</v>
      </c>
    </row>
    <row r="57" spans="12:12">
      <c r="L57">
        <v>9</v>
      </c>
    </row>
    <row r="58" spans="12:12">
      <c r="L58">
        <v>6</v>
      </c>
    </row>
    <row r="59" spans="12:12">
      <c r="L59">
        <v>4</v>
      </c>
    </row>
    <row r="60" spans="12:12">
      <c r="L60">
        <v>2</v>
      </c>
    </row>
    <row r="61" spans="12:12">
      <c r="L61">
        <v>7</v>
      </c>
    </row>
    <row r="62" spans="12:12">
      <c r="L62">
        <v>3</v>
      </c>
    </row>
    <row r="63" spans="12:12">
      <c r="L63">
        <v>0</v>
      </c>
    </row>
    <row r="64" spans="12:12">
      <c r="L64">
        <v>14</v>
      </c>
    </row>
    <row r="65" spans="12:12">
      <c r="L65">
        <v>2</v>
      </c>
    </row>
    <row r="66" spans="12:12">
      <c r="L66">
        <v>4</v>
      </c>
    </row>
    <row r="67" spans="12:12">
      <c r="L67">
        <v>24</v>
      </c>
    </row>
    <row r="68" spans="12:12">
      <c r="L68">
        <v>12</v>
      </c>
    </row>
    <row r="69" spans="12:12">
      <c r="L69">
        <v>1</v>
      </c>
    </row>
    <row r="70" spans="12:12">
      <c r="L70">
        <v>4</v>
      </c>
    </row>
    <row r="71" spans="12:12">
      <c r="L71">
        <v>36</v>
      </c>
    </row>
    <row r="72" spans="12:12">
      <c r="L72">
        <v>3</v>
      </c>
    </row>
    <row r="73" spans="12:12">
      <c r="L73">
        <v>0</v>
      </c>
    </row>
    <row r="74" spans="12:12">
      <c r="L74">
        <v>2</v>
      </c>
    </row>
    <row r="75" spans="12:12">
      <c r="L75">
        <v>4</v>
      </c>
    </row>
    <row r="76" spans="12:12">
      <c r="L76">
        <v>12</v>
      </c>
    </row>
    <row r="77" spans="12:12">
      <c r="L77">
        <v>7</v>
      </c>
    </row>
    <row r="78" spans="12:12">
      <c r="L78">
        <v>2</v>
      </c>
    </row>
    <row r="79" spans="12:12">
      <c r="L79">
        <v>1</v>
      </c>
    </row>
    <row r="80" spans="12:12">
      <c r="L80">
        <v>16</v>
      </c>
    </row>
    <row r="81" spans="12:12">
      <c r="L81">
        <v>5</v>
      </c>
    </row>
    <row r="82" spans="12:12">
      <c r="L82">
        <v>31</v>
      </c>
    </row>
    <row r="83" spans="12:12">
      <c r="L83">
        <v>15</v>
      </c>
    </row>
    <row r="84" spans="12:12">
      <c r="L84">
        <v>29</v>
      </c>
    </row>
    <row r="85" spans="12:12">
      <c r="L85">
        <v>12</v>
      </c>
    </row>
    <row r="86" spans="12:12">
      <c r="L86">
        <v>5</v>
      </c>
    </row>
    <row r="87" spans="12:12">
      <c r="L87">
        <v>4</v>
      </c>
    </row>
    <row r="88" spans="12:12">
      <c r="L88">
        <v>5</v>
      </c>
    </row>
    <row r="89" spans="12:12">
      <c r="L89">
        <v>22</v>
      </c>
    </row>
    <row r="90" spans="12:12">
      <c r="L90">
        <v>14</v>
      </c>
    </row>
    <row r="91" spans="12:12">
      <c r="L91">
        <v>7</v>
      </c>
    </row>
    <row r="92" spans="12:12">
      <c r="L92">
        <v>7</v>
      </c>
    </row>
    <row r="93" spans="12:12">
      <c r="L93">
        <v>19</v>
      </c>
    </row>
    <row r="94" spans="12:12">
      <c r="L94">
        <v>38</v>
      </c>
    </row>
    <row r="95" spans="12:12">
      <c r="L95">
        <v>15</v>
      </c>
    </row>
    <row r="96" spans="12:12">
      <c r="L96">
        <v>45</v>
      </c>
    </row>
    <row r="97" spans="12:12">
      <c r="L97">
        <v>1</v>
      </c>
    </row>
    <row r="98" spans="12:12">
      <c r="L98">
        <v>4</v>
      </c>
    </row>
    <row r="99" spans="12:12">
      <c r="L99">
        <v>14</v>
      </c>
    </row>
    <row r="100" spans="12:12">
      <c r="L100">
        <v>3</v>
      </c>
    </row>
    <row r="101" spans="12:12">
      <c r="L101">
        <v>16</v>
      </c>
    </row>
    <row r="102" spans="12:12">
      <c r="L102">
        <v>4</v>
      </c>
    </row>
  </sheetData>
  <hyperlinks>
    <hyperlink ref="A1" location="'Table of contents'!A1" display="Return to table of content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7"/>
  <dimension ref="A1:N29"/>
  <sheetViews>
    <sheetView showGridLines="0" showRowColHeaders="0" workbookViewId="0"/>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Sheet61"/>
  <dimension ref="A1:AB202"/>
  <sheetViews>
    <sheetView showGridLines="0" showRowColHeaders="0" topLeftCell="A187" workbookViewId="0">
      <selection activeCell="A205" sqref="A205"/>
    </sheetView>
  </sheetViews>
  <sheetFormatPr defaultRowHeight="15"/>
  <cols>
    <col min="14" max="14" width="18" bestFit="1" customWidth="1"/>
    <col min="25" max="25" width="21.7109375" bestFit="1" customWidth="1"/>
    <col min="27" max="27" width="10.5703125" bestFit="1" customWidth="1"/>
  </cols>
  <sheetData>
    <row r="1" spans="1:28">
      <c r="A1" s="1" t="s">
        <v>38</v>
      </c>
      <c r="F1" s="99" t="s">
        <v>321</v>
      </c>
      <c r="G1" s="100"/>
      <c r="H1" s="100"/>
      <c r="I1" s="100"/>
      <c r="J1" s="100"/>
      <c r="K1" s="100"/>
      <c r="L1" s="100"/>
      <c r="M1" s="100"/>
      <c r="N1" s="101"/>
    </row>
    <row r="3" spans="1:28">
      <c r="L3">
        <v>1034.44</v>
      </c>
      <c r="N3" s="63" t="s">
        <v>275</v>
      </c>
      <c r="Y3" s="63" t="s">
        <v>275</v>
      </c>
      <c r="Z3" s="64">
        <f>AVERAGE(L3:L202)</f>
        <v>999.77185000000031</v>
      </c>
    </row>
    <row r="4" spans="1:28">
      <c r="L4">
        <v>877.35</v>
      </c>
      <c r="N4" t="s">
        <v>276</v>
      </c>
      <c r="Y4" t="s">
        <v>276</v>
      </c>
      <c r="Z4" s="64">
        <f>VAR(L3:L202)</f>
        <v>83102.377630227318</v>
      </c>
    </row>
    <row r="5" spans="1:28">
      <c r="L5">
        <v>794.42</v>
      </c>
      <c r="N5" t="s">
        <v>277</v>
      </c>
      <c r="Y5" t="s">
        <v>278</v>
      </c>
      <c r="Z5" s="64">
        <f>STDEV(L3:L202)</f>
        <v>288.27483003243157</v>
      </c>
    </row>
    <row r="6" spans="1:28">
      <c r="L6">
        <v>828.45</v>
      </c>
    </row>
    <row r="7" spans="1:28">
      <c r="L7">
        <v>765.9</v>
      </c>
      <c r="Y7" s="63" t="s">
        <v>279</v>
      </c>
      <c r="Z7" s="65">
        <f>Z3-Z5</f>
        <v>711.4970199675688</v>
      </c>
      <c r="AA7" t="s">
        <v>282</v>
      </c>
      <c r="AB7">
        <f>COUNTIF(L3:L202,"&lt;"&amp;Z7)</f>
        <v>36</v>
      </c>
    </row>
    <row r="8" spans="1:28">
      <c r="L8">
        <v>1088.95</v>
      </c>
      <c r="Y8" s="63" t="s">
        <v>280</v>
      </c>
      <c r="Z8" s="65">
        <f>Z3+Z5</f>
        <v>1288.0466800324318</v>
      </c>
      <c r="AA8" t="s">
        <v>283</v>
      </c>
      <c r="AB8">
        <f>COUNTIF(L3:L202,"&gt;"&amp;Z8)</f>
        <v>40</v>
      </c>
    </row>
    <row r="9" spans="1:28">
      <c r="L9">
        <v>786.05</v>
      </c>
      <c r="Y9" s="63" t="s">
        <v>281</v>
      </c>
      <c r="AB9" s="66">
        <f>1-SUM(AB7:AB8)/200</f>
        <v>0.62</v>
      </c>
    </row>
    <row r="10" spans="1:28">
      <c r="L10">
        <v>1523.02</v>
      </c>
    </row>
    <row r="11" spans="1:28">
      <c r="L11">
        <v>920.48</v>
      </c>
    </row>
    <row r="12" spans="1:28">
      <c r="L12">
        <v>777.23</v>
      </c>
    </row>
    <row r="13" spans="1:28">
      <c r="L13">
        <v>1247.6300000000001</v>
      </c>
    </row>
    <row r="14" spans="1:28">
      <c r="L14">
        <v>1117.8699999999999</v>
      </c>
    </row>
    <row r="15" spans="1:28">
      <c r="L15">
        <v>1157.3</v>
      </c>
    </row>
    <row r="16" spans="1:28">
      <c r="L16">
        <v>641.35</v>
      </c>
    </row>
    <row r="17" spans="3:12">
      <c r="L17">
        <v>520.49</v>
      </c>
    </row>
    <row r="18" spans="3:12">
      <c r="L18">
        <v>586.67999999999995</v>
      </c>
    </row>
    <row r="19" spans="3:12">
      <c r="L19">
        <v>952.22</v>
      </c>
    </row>
    <row r="20" spans="3:12">
      <c r="L20">
        <v>878.36</v>
      </c>
    </row>
    <row r="21" spans="3:12">
      <c r="L21">
        <v>1582.12</v>
      </c>
    </row>
    <row r="22" spans="3:12">
      <c r="L22">
        <v>807.99</v>
      </c>
    </row>
    <row r="23" spans="3:12">
      <c r="L23">
        <v>913.13</v>
      </c>
    </row>
    <row r="24" spans="3:12">
      <c r="L24">
        <v>1051.6500000000001</v>
      </c>
    </row>
    <row r="25" spans="3:12">
      <c r="L25">
        <v>628.44000000000005</v>
      </c>
    </row>
    <row r="26" spans="3:12">
      <c r="L26">
        <v>651.86</v>
      </c>
    </row>
    <row r="27" spans="3:12">
      <c r="L27">
        <v>843.55</v>
      </c>
    </row>
    <row r="28" spans="3:12">
      <c r="L28">
        <v>1233.3699999999999</v>
      </c>
    </row>
    <row r="29" spans="3:12">
      <c r="C29" s="87"/>
      <c r="L29">
        <v>1036.55</v>
      </c>
    </row>
    <row r="30" spans="3:12">
      <c r="L30">
        <v>543.16999999999996</v>
      </c>
    </row>
    <row r="31" spans="3:12">
      <c r="L31">
        <v>866.31</v>
      </c>
    </row>
    <row r="32" spans="3:12">
      <c r="L32">
        <v>883.25</v>
      </c>
    </row>
    <row r="33" spans="12:12">
      <c r="L33">
        <v>1285.68</v>
      </c>
    </row>
    <row r="34" spans="12:12">
      <c r="L34">
        <v>650.44000000000005</v>
      </c>
    </row>
    <row r="35" spans="12:12">
      <c r="L35">
        <v>1412.4</v>
      </c>
    </row>
    <row r="36" spans="12:12">
      <c r="L36">
        <v>1105.44</v>
      </c>
    </row>
    <row r="37" spans="12:12">
      <c r="L37">
        <v>671.55</v>
      </c>
    </row>
    <row r="38" spans="12:12">
      <c r="L38">
        <v>1077.21</v>
      </c>
    </row>
    <row r="39" spans="12:12">
      <c r="L39">
        <v>1471.87</v>
      </c>
    </row>
    <row r="40" spans="12:12">
      <c r="L40">
        <v>1362.55</v>
      </c>
    </row>
    <row r="41" spans="12:12">
      <c r="L41">
        <v>1044.3699999999999</v>
      </c>
    </row>
    <row r="42" spans="12:12">
      <c r="L42">
        <v>601.52</v>
      </c>
    </row>
    <row r="43" spans="12:12">
      <c r="L43">
        <v>1256.48</v>
      </c>
    </row>
    <row r="44" spans="12:12">
      <c r="L44">
        <v>1069.69</v>
      </c>
    </row>
    <row r="45" spans="12:12">
      <c r="L45">
        <v>407.54</v>
      </c>
    </row>
    <row r="46" spans="12:12">
      <c r="L46">
        <v>1609.11</v>
      </c>
    </row>
    <row r="47" spans="12:12">
      <c r="L47">
        <v>1141.03</v>
      </c>
    </row>
    <row r="48" spans="12:12">
      <c r="L48">
        <v>972.54</v>
      </c>
    </row>
    <row r="49" spans="12:12">
      <c r="L49">
        <v>851.91</v>
      </c>
    </row>
    <row r="50" spans="12:12">
      <c r="L50">
        <v>1324.67</v>
      </c>
    </row>
    <row r="51" spans="12:12">
      <c r="L51">
        <v>1061.0899999999999</v>
      </c>
    </row>
    <row r="52" spans="12:12">
      <c r="L52">
        <v>809.91</v>
      </c>
    </row>
    <row r="53" spans="12:12">
      <c r="L53">
        <v>655.81</v>
      </c>
    </row>
    <row r="54" spans="12:12">
      <c r="L54">
        <v>1224.02</v>
      </c>
    </row>
    <row r="55" spans="12:12">
      <c r="L55">
        <v>1105.52</v>
      </c>
    </row>
    <row r="56" spans="12:12">
      <c r="L56">
        <v>1102.6300000000001</v>
      </c>
    </row>
    <row r="57" spans="12:12">
      <c r="L57">
        <v>342.62</v>
      </c>
    </row>
    <row r="58" spans="12:12">
      <c r="L58">
        <v>642.01</v>
      </c>
    </row>
    <row r="59" spans="12:12">
      <c r="L59">
        <v>762.48</v>
      </c>
    </row>
    <row r="60" spans="12:12">
      <c r="L60">
        <v>945.73</v>
      </c>
    </row>
    <row r="61" spans="12:12">
      <c r="L61">
        <v>1431.55</v>
      </c>
    </row>
    <row r="62" spans="12:12">
      <c r="L62">
        <v>695.66</v>
      </c>
    </row>
    <row r="63" spans="12:12">
      <c r="L63">
        <v>871.12</v>
      </c>
    </row>
    <row r="64" spans="12:12">
      <c r="L64">
        <v>827.21</v>
      </c>
    </row>
    <row r="65" spans="12:12">
      <c r="L65">
        <v>1468.62</v>
      </c>
    </row>
    <row r="66" spans="12:12">
      <c r="L66">
        <v>863.17</v>
      </c>
    </row>
    <row r="67" spans="12:12">
      <c r="L67">
        <v>582.4</v>
      </c>
    </row>
    <row r="68" spans="12:12">
      <c r="L68">
        <v>919.07</v>
      </c>
    </row>
    <row r="69" spans="12:12">
      <c r="L69">
        <v>1314.83</v>
      </c>
    </row>
    <row r="70" spans="12:12">
      <c r="L70">
        <v>1418.85</v>
      </c>
    </row>
    <row r="71" spans="12:12">
      <c r="L71">
        <v>909.82</v>
      </c>
    </row>
    <row r="72" spans="12:12">
      <c r="L72">
        <v>1086.1099999999999</v>
      </c>
    </row>
    <row r="73" spans="12:12">
      <c r="L73">
        <v>620.14</v>
      </c>
    </row>
    <row r="74" spans="12:12">
      <c r="L74">
        <v>668.74</v>
      </c>
    </row>
    <row r="75" spans="12:12">
      <c r="L75">
        <v>598.66</v>
      </c>
    </row>
    <row r="76" spans="12:12">
      <c r="L76">
        <v>1175.0899999999999</v>
      </c>
    </row>
    <row r="77" spans="12:12">
      <c r="L77">
        <v>1139</v>
      </c>
    </row>
    <row r="78" spans="12:12">
      <c r="L78">
        <v>1369.23</v>
      </c>
    </row>
    <row r="79" spans="12:12">
      <c r="L79">
        <v>618.30999999999995</v>
      </c>
    </row>
    <row r="80" spans="12:12">
      <c r="L80">
        <v>693.67</v>
      </c>
    </row>
    <row r="81" spans="12:12">
      <c r="L81">
        <v>1341.85</v>
      </c>
    </row>
    <row r="82" spans="12:12">
      <c r="L82">
        <v>1479.33</v>
      </c>
    </row>
    <row r="83" spans="12:12">
      <c r="L83">
        <v>477.41</v>
      </c>
    </row>
    <row r="84" spans="12:12">
      <c r="L84">
        <v>962.29</v>
      </c>
    </row>
    <row r="85" spans="12:12">
      <c r="L85">
        <v>686.64</v>
      </c>
    </row>
    <row r="86" spans="12:12">
      <c r="L86">
        <v>1495.96</v>
      </c>
    </row>
    <row r="87" spans="12:12">
      <c r="L87">
        <v>1101.8699999999999</v>
      </c>
    </row>
    <row r="88" spans="12:12">
      <c r="L88">
        <v>1018.6</v>
      </c>
    </row>
    <row r="89" spans="12:12">
      <c r="L89">
        <v>1027.43</v>
      </c>
    </row>
    <row r="90" spans="12:12">
      <c r="L90">
        <v>921.99</v>
      </c>
    </row>
    <row r="91" spans="12:12">
      <c r="L91">
        <v>868.49</v>
      </c>
    </row>
    <row r="92" spans="12:12">
      <c r="L92">
        <v>856.14</v>
      </c>
    </row>
    <row r="93" spans="12:12">
      <c r="L93">
        <v>724.87</v>
      </c>
    </row>
    <row r="94" spans="12:12">
      <c r="L94">
        <v>1345.72</v>
      </c>
    </row>
    <row r="95" spans="12:12">
      <c r="L95">
        <v>1127.9100000000001</v>
      </c>
    </row>
    <row r="96" spans="12:12">
      <c r="L96">
        <v>1467.66</v>
      </c>
    </row>
    <row r="97" spans="12:12">
      <c r="L97">
        <v>918.88</v>
      </c>
    </row>
    <row r="98" spans="12:12">
      <c r="L98">
        <v>997.56</v>
      </c>
    </row>
    <row r="99" spans="12:12">
      <c r="L99">
        <v>965.11</v>
      </c>
    </row>
    <row r="100" spans="12:12">
      <c r="L100">
        <v>1059.32</v>
      </c>
    </row>
    <row r="101" spans="12:12">
      <c r="L101">
        <v>1157.3499999999999</v>
      </c>
    </row>
    <row r="102" spans="12:12">
      <c r="L102">
        <v>1116.73</v>
      </c>
    </row>
    <row r="103" spans="12:12">
      <c r="L103">
        <v>1410.39</v>
      </c>
    </row>
    <row r="104" spans="12:12">
      <c r="L104">
        <v>786.62</v>
      </c>
    </row>
    <row r="105" spans="12:12">
      <c r="L105">
        <v>1477.32</v>
      </c>
    </row>
    <row r="106" spans="12:12">
      <c r="L106">
        <v>1328.5</v>
      </c>
    </row>
    <row r="107" spans="12:12">
      <c r="L107">
        <v>753.26</v>
      </c>
    </row>
    <row r="108" spans="12:12">
      <c r="L108">
        <v>905.17</v>
      </c>
    </row>
    <row r="109" spans="12:12">
      <c r="L109">
        <v>821.06</v>
      </c>
    </row>
    <row r="110" spans="12:12">
      <c r="L110">
        <v>1052.57</v>
      </c>
    </row>
    <row r="111" spans="12:12">
      <c r="L111">
        <v>926.89</v>
      </c>
    </row>
    <row r="112" spans="12:12">
      <c r="L112">
        <v>579.01</v>
      </c>
    </row>
    <row r="113" spans="12:12">
      <c r="L113">
        <v>873.54</v>
      </c>
    </row>
    <row r="114" spans="12:12">
      <c r="L114">
        <v>1100.79</v>
      </c>
    </row>
    <row r="115" spans="12:12">
      <c r="L115">
        <v>727.32</v>
      </c>
    </row>
    <row r="116" spans="12:12">
      <c r="L116">
        <v>718.17</v>
      </c>
    </row>
    <row r="117" spans="12:12">
      <c r="L117">
        <v>948.09</v>
      </c>
    </row>
    <row r="118" spans="12:12">
      <c r="L118">
        <v>866.89</v>
      </c>
    </row>
    <row r="119" spans="12:12">
      <c r="L119">
        <v>684.5</v>
      </c>
    </row>
    <row r="120" spans="12:12">
      <c r="L120">
        <v>1391.63</v>
      </c>
    </row>
    <row r="121" spans="12:12">
      <c r="L121">
        <v>678.82</v>
      </c>
    </row>
    <row r="122" spans="12:12">
      <c r="L122">
        <v>961.36</v>
      </c>
    </row>
    <row r="123" spans="12:12">
      <c r="L123">
        <v>1023.22</v>
      </c>
    </row>
    <row r="124" spans="12:12">
      <c r="L124">
        <v>851.44</v>
      </c>
    </row>
    <row r="125" spans="12:12">
      <c r="L125">
        <v>1247.6300000000001</v>
      </c>
    </row>
    <row r="126" spans="12:12">
      <c r="L126">
        <v>1373.37</v>
      </c>
    </row>
    <row r="127" spans="12:12">
      <c r="L127">
        <v>1177.79</v>
      </c>
    </row>
    <row r="128" spans="12:12">
      <c r="L128">
        <v>929.79</v>
      </c>
    </row>
    <row r="129" spans="12:12">
      <c r="L129">
        <v>690.18</v>
      </c>
    </row>
    <row r="130" spans="12:12">
      <c r="L130">
        <v>736.95</v>
      </c>
    </row>
    <row r="131" spans="12:12">
      <c r="L131">
        <v>1293.1400000000001</v>
      </c>
    </row>
    <row r="132" spans="12:12">
      <c r="L132">
        <v>1134.24</v>
      </c>
    </row>
    <row r="133" spans="12:12">
      <c r="L133">
        <v>1316.3</v>
      </c>
    </row>
    <row r="134" spans="12:12">
      <c r="L134">
        <v>1440.09</v>
      </c>
    </row>
    <row r="135" spans="12:12">
      <c r="L135">
        <v>1249.47</v>
      </c>
    </row>
    <row r="136" spans="12:12">
      <c r="L136">
        <v>787.9</v>
      </c>
    </row>
    <row r="137" spans="12:12">
      <c r="L137">
        <v>1320.84</v>
      </c>
    </row>
    <row r="138" spans="12:12">
      <c r="L138">
        <v>1263.3800000000001</v>
      </c>
    </row>
    <row r="139" spans="12:12">
      <c r="L139">
        <v>1212.95</v>
      </c>
    </row>
    <row r="140" spans="12:12">
      <c r="L140">
        <v>1081.6300000000001</v>
      </c>
    </row>
    <row r="141" spans="12:12">
      <c r="L141">
        <v>1214.1400000000001</v>
      </c>
    </row>
    <row r="142" spans="12:12">
      <c r="L142">
        <v>1367.41</v>
      </c>
    </row>
    <row r="143" spans="12:12">
      <c r="L143">
        <v>1579.93</v>
      </c>
    </row>
    <row r="144" spans="12:12">
      <c r="L144">
        <v>1405.68</v>
      </c>
    </row>
    <row r="145" spans="12:12">
      <c r="L145">
        <v>965.25</v>
      </c>
    </row>
    <row r="146" spans="12:12">
      <c r="L146">
        <v>1081.01</v>
      </c>
    </row>
    <row r="147" spans="12:12">
      <c r="L147">
        <v>713.61</v>
      </c>
    </row>
    <row r="148" spans="12:12">
      <c r="L148">
        <v>1033.28</v>
      </c>
    </row>
    <row r="149" spans="12:12">
      <c r="L149">
        <v>999.4</v>
      </c>
    </row>
    <row r="150" spans="12:12">
      <c r="L150">
        <v>361.42</v>
      </c>
    </row>
    <row r="151" spans="12:12">
      <c r="L151">
        <v>721.3</v>
      </c>
    </row>
    <row r="152" spans="12:12">
      <c r="L152">
        <v>1052.6199999999999</v>
      </c>
    </row>
    <row r="153" spans="12:12">
      <c r="L153">
        <v>1094.3</v>
      </c>
    </row>
    <row r="154" spans="12:12">
      <c r="L154">
        <v>937.92</v>
      </c>
    </row>
    <row r="155" spans="12:12">
      <c r="L155">
        <v>1217.1400000000001</v>
      </c>
    </row>
    <row r="156" spans="12:12">
      <c r="L156">
        <v>225.9</v>
      </c>
    </row>
    <row r="157" spans="12:12">
      <c r="L157">
        <v>707.88</v>
      </c>
    </row>
    <row r="158" spans="12:12">
      <c r="L158">
        <v>856.16</v>
      </c>
    </row>
    <row r="159" spans="12:12">
      <c r="L159">
        <v>949.8</v>
      </c>
    </row>
    <row r="160" spans="12:12">
      <c r="L160">
        <v>1510.56</v>
      </c>
    </row>
    <row r="161" spans="12:12">
      <c r="L161">
        <v>1234.83</v>
      </c>
    </row>
    <row r="162" spans="12:12">
      <c r="L162">
        <v>1147.42</v>
      </c>
    </row>
    <row r="163" spans="12:12">
      <c r="L163">
        <v>820.95</v>
      </c>
    </row>
    <row r="164" spans="12:12">
      <c r="L164">
        <v>1049.69</v>
      </c>
    </row>
    <row r="165" spans="12:12">
      <c r="L165">
        <v>915.41</v>
      </c>
    </row>
    <row r="166" spans="12:12">
      <c r="L166">
        <v>862.87</v>
      </c>
    </row>
    <row r="167" spans="12:12">
      <c r="L167">
        <v>1017.05</v>
      </c>
    </row>
    <row r="168" spans="12:12">
      <c r="L168">
        <v>763.08</v>
      </c>
    </row>
    <row r="169" spans="12:12">
      <c r="L169">
        <v>978.67</v>
      </c>
    </row>
    <row r="170" spans="12:12">
      <c r="L170">
        <v>1357.03</v>
      </c>
    </row>
    <row r="171" spans="12:12">
      <c r="L171">
        <v>1279.6199999999999</v>
      </c>
    </row>
    <row r="172" spans="12:12">
      <c r="L172">
        <v>1361.16</v>
      </c>
    </row>
    <row r="173" spans="12:12">
      <c r="L173">
        <v>952.66</v>
      </c>
    </row>
    <row r="174" spans="12:12">
      <c r="L174">
        <v>523.33000000000004</v>
      </c>
    </row>
    <row r="175" spans="12:12">
      <c r="L175">
        <v>1375.14</v>
      </c>
    </row>
    <row r="176" spans="12:12">
      <c r="L176">
        <v>545.6</v>
      </c>
    </row>
    <row r="177" spans="12:12">
      <c r="L177">
        <v>847.12</v>
      </c>
    </row>
    <row r="178" spans="12:12">
      <c r="L178">
        <v>1464.07</v>
      </c>
    </row>
    <row r="179" spans="12:12">
      <c r="L179">
        <v>1113.21</v>
      </c>
    </row>
    <row r="180" spans="12:12">
      <c r="L180">
        <v>1292.26</v>
      </c>
    </row>
    <row r="181" spans="12:12">
      <c r="L181">
        <v>634.98</v>
      </c>
    </row>
    <row r="182" spans="12:12">
      <c r="L182">
        <v>651.65</v>
      </c>
    </row>
    <row r="183" spans="12:12">
      <c r="L183">
        <v>602.12</v>
      </c>
    </row>
    <row r="184" spans="12:12">
      <c r="L184">
        <v>1367.6</v>
      </c>
    </row>
    <row r="185" spans="12:12">
      <c r="L185">
        <v>891.63</v>
      </c>
    </row>
    <row r="186" spans="12:12">
      <c r="L186">
        <v>1197.3699999999999</v>
      </c>
    </row>
    <row r="187" spans="12:12">
      <c r="L187">
        <v>1355.34</v>
      </c>
    </row>
    <row r="188" spans="12:12">
      <c r="L188">
        <v>904.44</v>
      </c>
    </row>
    <row r="189" spans="12:12">
      <c r="L189">
        <v>1638.89</v>
      </c>
    </row>
    <row r="190" spans="12:12">
      <c r="L190">
        <v>1325.24</v>
      </c>
    </row>
    <row r="191" spans="12:12">
      <c r="L191">
        <v>892.26</v>
      </c>
    </row>
    <row r="192" spans="12:12">
      <c r="L192">
        <v>1553.37</v>
      </c>
    </row>
    <row r="193" spans="12:12">
      <c r="L193">
        <v>697.54</v>
      </c>
    </row>
    <row r="194" spans="12:12">
      <c r="L194">
        <v>1127.03</v>
      </c>
    </row>
    <row r="195" spans="12:12">
      <c r="L195">
        <v>854.27</v>
      </c>
    </row>
    <row r="196" spans="12:12">
      <c r="L196">
        <v>810.98</v>
      </c>
    </row>
    <row r="197" spans="12:12">
      <c r="L197">
        <v>902.46</v>
      </c>
    </row>
    <row r="198" spans="12:12">
      <c r="L198">
        <v>623.26</v>
      </c>
    </row>
    <row r="199" spans="12:12">
      <c r="L199">
        <v>952.45</v>
      </c>
    </row>
    <row r="200" spans="12:12">
      <c r="L200">
        <v>853.4</v>
      </c>
    </row>
    <row r="201" spans="12:12">
      <c r="L201">
        <v>1029.52</v>
      </c>
    </row>
    <row r="202" spans="12:12">
      <c r="L202">
        <v>1172.72</v>
      </c>
    </row>
  </sheetData>
  <hyperlinks>
    <hyperlink ref="A1" location="'Table of contents'!A1" display="Return to table of contents"/>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sheetPr codeName="Sheet62"/>
  <dimension ref="A1:AB82"/>
  <sheetViews>
    <sheetView showGridLines="0" showRowColHeaders="0" topLeftCell="A67" workbookViewId="0">
      <selection activeCell="A85" sqref="A85"/>
    </sheetView>
  </sheetViews>
  <sheetFormatPr defaultRowHeight="15"/>
  <cols>
    <col min="15" max="15" width="9.140625" customWidth="1"/>
    <col min="16" max="16" width="11" bestFit="1" customWidth="1"/>
    <col min="17" max="17" width="15" bestFit="1" customWidth="1"/>
  </cols>
  <sheetData>
    <row r="1" spans="1:28">
      <c r="A1" s="1" t="s">
        <v>38</v>
      </c>
      <c r="F1" s="99" t="s">
        <v>321</v>
      </c>
      <c r="G1" s="100"/>
      <c r="H1" s="100"/>
      <c r="I1" s="100"/>
      <c r="J1" s="100"/>
      <c r="K1" s="100"/>
      <c r="L1" s="100"/>
      <c r="M1" s="100"/>
      <c r="N1" s="101"/>
      <c r="O1" s="70"/>
    </row>
    <row r="3" spans="1:28">
      <c r="B3" s="69"/>
      <c r="L3" t="s">
        <v>51</v>
      </c>
      <c r="M3" s="9" t="s">
        <v>330</v>
      </c>
      <c r="N3" s="9" t="s">
        <v>331</v>
      </c>
      <c r="O3" s="9" t="s">
        <v>332</v>
      </c>
      <c r="Q3" t="s">
        <v>333</v>
      </c>
    </row>
    <row r="4" spans="1:28">
      <c r="L4" s="68">
        <v>37622</v>
      </c>
      <c r="M4">
        <v>800</v>
      </c>
      <c r="N4">
        <v>1750</v>
      </c>
      <c r="O4">
        <v>640</v>
      </c>
      <c r="Q4" t="s">
        <v>334</v>
      </c>
      <c r="AB4">
        <f>CORREL(M4:M82,N4:N82)</f>
        <v>0.77611193158688774</v>
      </c>
    </row>
    <row r="5" spans="1:28">
      <c r="L5" s="68">
        <v>37653</v>
      </c>
      <c r="M5">
        <v>1360</v>
      </c>
      <c r="N5">
        <v>2970</v>
      </c>
      <c r="O5">
        <v>280</v>
      </c>
      <c r="Q5" t="s">
        <v>335</v>
      </c>
      <c r="AB5">
        <f>CORREL(M4:M82,O4:O82)</f>
        <v>-0.31273925666101104</v>
      </c>
    </row>
    <row r="6" spans="1:28">
      <c r="L6" s="68">
        <v>37681</v>
      </c>
      <c r="M6">
        <v>1150</v>
      </c>
      <c r="N6">
        <v>2370</v>
      </c>
      <c r="O6">
        <v>230</v>
      </c>
      <c r="Q6" t="s">
        <v>336</v>
      </c>
      <c r="AB6">
        <f>CORREL(N4:N82,O4:O82)</f>
        <v>-0.41242051819881692</v>
      </c>
    </row>
    <row r="7" spans="1:28">
      <c r="L7" s="68">
        <v>37712</v>
      </c>
      <c r="M7">
        <v>940</v>
      </c>
      <c r="N7">
        <v>2010</v>
      </c>
      <c r="O7">
        <v>410</v>
      </c>
    </row>
    <row r="8" spans="1:28">
      <c r="L8" s="68">
        <v>37742</v>
      </c>
      <c r="M8">
        <v>740</v>
      </c>
      <c r="N8">
        <v>1690</v>
      </c>
      <c r="O8">
        <v>290</v>
      </c>
    </row>
    <row r="9" spans="1:28">
      <c r="L9" s="68">
        <v>37773</v>
      </c>
      <c r="M9">
        <v>1090</v>
      </c>
      <c r="N9">
        <v>2590</v>
      </c>
      <c r="O9">
        <v>460</v>
      </c>
    </row>
    <row r="10" spans="1:28">
      <c r="L10" s="68">
        <v>37803</v>
      </c>
      <c r="M10">
        <v>780</v>
      </c>
      <c r="N10">
        <v>1640</v>
      </c>
      <c r="O10">
        <v>760</v>
      </c>
    </row>
    <row r="11" spans="1:28">
      <c r="L11" s="68">
        <v>37834</v>
      </c>
      <c r="M11">
        <v>910</v>
      </c>
      <c r="N11">
        <v>2100</v>
      </c>
      <c r="O11">
        <v>840</v>
      </c>
    </row>
    <row r="12" spans="1:28">
      <c r="L12" s="68">
        <v>37865</v>
      </c>
      <c r="M12">
        <v>990</v>
      </c>
      <c r="N12">
        <v>1620</v>
      </c>
      <c r="O12">
        <v>760</v>
      </c>
    </row>
    <row r="13" spans="1:28">
      <c r="L13" s="68">
        <v>37895</v>
      </c>
      <c r="M13">
        <v>800</v>
      </c>
      <c r="N13">
        <v>1790</v>
      </c>
      <c r="O13">
        <v>710</v>
      </c>
    </row>
    <row r="14" spans="1:28">
      <c r="L14" s="68">
        <v>37926</v>
      </c>
      <c r="M14">
        <v>1200</v>
      </c>
      <c r="N14">
        <v>2320</v>
      </c>
      <c r="O14">
        <v>690</v>
      </c>
    </row>
    <row r="15" spans="1:28">
      <c r="L15" s="68">
        <v>37956</v>
      </c>
      <c r="M15">
        <v>1150</v>
      </c>
      <c r="N15">
        <v>2090</v>
      </c>
      <c r="O15">
        <v>640</v>
      </c>
    </row>
    <row r="16" spans="1:28">
      <c r="L16" s="68">
        <v>37987</v>
      </c>
      <c r="M16">
        <v>880</v>
      </c>
      <c r="N16">
        <v>2170</v>
      </c>
      <c r="O16">
        <v>530</v>
      </c>
    </row>
    <row r="17" spans="3:15">
      <c r="L17" s="68">
        <v>38018</v>
      </c>
      <c r="M17">
        <v>870</v>
      </c>
      <c r="N17">
        <v>1640</v>
      </c>
      <c r="O17">
        <v>640</v>
      </c>
    </row>
    <row r="18" spans="3:15">
      <c r="L18" s="68">
        <v>38047</v>
      </c>
      <c r="M18">
        <v>870</v>
      </c>
      <c r="N18">
        <v>1980</v>
      </c>
      <c r="O18">
        <v>560</v>
      </c>
    </row>
    <row r="19" spans="3:15">
      <c r="L19" s="68">
        <v>38078</v>
      </c>
      <c r="M19">
        <v>760</v>
      </c>
      <c r="N19">
        <v>1360</v>
      </c>
      <c r="O19">
        <v>980</v>
      </c>
    </row>
    <row r="20" spans="3:15">
      <c r="L20" s="68">
        <v>38108</v>
      </c>
      <c r="M20">
        <v>1010</v>
      </c>
      <c r="N20">
        <v>2110</v>
      </c>
      <c r="O20">
        <v>880</v>
      </c>
    </row>
    <row r="21" spans="3:15">
      <c r="L21" s="68">
        <v>38139</v>
      </c>
      <c r="M21">
        <v>820</v>
      </c>
      <c r="N21">
        <v>1740</v>
      </c>
      <c r="O21">
        <v>570</v>
      </c>
    </row>
    <row r="22" spans="3:15">
      <c r="L22" s="68">
        <v>38169</v>
      </c>
      <c r="M22">
        <v>1140</v>
      </c>
      <c r="N22">
        <v>2040</v>
      </c>
      <c r="O22">
        <v>650</v>
      </c>
    </row>
    <row r="23" spans="3:15">
      <c r="L23" s="68">
        <v>38200</v>
      </c>
      <c r="M23">
        <v>730</v>
      </c>
      <c r="N23">
        <v>1940</v>
      </c>
      <c r="O23">
        <v>600</v>
      </c>
    </row>
    <row r="24" spans="3:15">
      <c r="L24" s="68">
        <v>38231</v>
      </c>
      <c r="M24">
        <v>1150</v>
      </c>
      <c r="N24">
        <v>2000</v>
      </c>
      <c r="O24">
        <v>540</v>
      </c>
    </row>
    <row r="25" spans="3:15">
      <c r="L25" s="68">
        <v>38261</v>
      </c>
      <c r="M25">
        <v>690</v>
      </c>
      <c r="N25">
        <v>890</v>
      </c>
      <c r="O25">
        <v>1130</v>
      </c>
    </row>
    <row r="26" spans="3:15">
      <c r="L26" s="68">
        <v>38292</v>
      </c>
      <c r="M26">
        <v>1210</v>
      </c>
      <c r="N26">
        <v>2480</v>
      </c>
      <c r="O26">
        <v>600</v>
      </c>
    </row>
    <row r="27" spans="3:15">
      <c r="L27" s="68">
        <v>38322</v>
      </c>
      <c r="M27">
        <v>1080</v>
      </c>
      <c r="N27">
        <v>2050</v>
      </c>
      <c r="O27">
        <v>660</v>
      </c>
    </row>
    <row r="28" spans="3:15">
      <c r="L28" s="68">
        <v>38353</v>
      </c>
      <c r="M28">
        <v>1420</v>
      </c>
      <c r="N28">
        <v>2840</v>
      </c>
      <c r="O28">
        <v>330</v>
      </c>
    </row>
    <row r="29" spans="3:15">
      <c r="C29" s="87"/>
      <c r="L29" s="68">
        <v>38384</v>
      </c>
      <c r="M29">
        <v>1230</v>
      </c>
      <c r="N29">
        <v>2490</v>
      </c>
      <c r="O29">
        <v>710</v>
      </c>
    </row>
    <row r="30" spans="3:15">
      <c r="L30" s="68">
        <v>38412</v>
      </c>
      <c r="M30">
        <v>1170</v>
      </c>
      <c r="N30">
        <v>2330</v>
      </c>
      <c r="O30">
        <v>610</v>
      </c>
    </row>
    <row r="31" spans="3:15">
      <c r="L31" s="68">
        <v>38443</v>
      </c>
      <c r="M31">
        <v>1140</v>
      </c>
      <c r="N31">
        <v>2540</v>
      </c>
      <c r="O31">
        <v>840</v>
      </c>
    </row>
    <row r="32" spans="3:15">
      <c r="L32" s="68">
        <v>38473</v>
      </c>
      <c r="M32">
        <v>560</v>
      </c>
      <c r="N32">
        <v>1750</v>
      </c>
      <c r="O32">
        <v>1010</v>
      </c>
    </row>
    <row r="33" spans="12:15">
      <c r="L33" s="68">
        <v>38504</v>
      </c>
      <c r="M33">
        <v>910</v>
      </c>
      <c r="N33">
        <v>2490</v>
      </c>
      <c r="O33">
        <v>950</v>
      </c>
    </row>
    <row r="34" spans="12:15">
      <c r="L34" s="68">
        <v>38534</v>
      </c>
      <c r="M34">
        <v>1260</v>
      </c>
      <c r="N34">
        <v>2930</v>
      </c>
      <c r="O34">
        <v>150</v>
      </c>
    </row>
    <row r="35" spans="12:15">
      <c r="L35" s="68">
        <v>38565</v>
      </c>
      <c r="M35">
        <v>1050</v>
      </c>
      <c r="N35">
        <v>2500</v>
      </c>
      <c r="O35">
        <v>390</v>
      </c>
    </row>
    <row r="36" spans="12:15">
      <c r="L36" s="68">
        <v>38596</v>
      </c>
      <c r="M36">
        <v>1020</v>
      </c>
      <c r="N36">
        <v>2240</v>
      </c>
      <c r="O36">
        <v>440</v>
      </c>
    </row>
    <row r="37" spans="12:15">
      <c r="L37" s="68">
        <v>38626</v>
      </c>
      <c r="M37">
        <v>760</v>
      </c>
      <c r="N37">
        <v>1630</v>
      </c>
      <c r="O37">
        <v>420</v>
      </c>
    </row>
    <row r="38" spans="12:15">
      <c r="L38" s="68">
        <v>38657</v>
      </c>
      <c r="M38">
        <v>710</v>
      </c>
      <c r="N38">
        <v>1380</v>
      </c>
      <c r="O38">
        <v>880</v>
      </c>
    </row>
    <row r="39" spans="12:15">
      <c r="L39" s="68">
        <v>38687</v>
      </c>
      <c r="M39">
        <v>1000</v>
      </c>
      <c r="N39">
        <v>2000</v>
      </c>
      <c r="O39">
        <v>660</v>
      </c>
    </row>
    <row r="40" spans="12:15">
      <c r="L40" s="68">
        <v>38718</v>
      </c>
      <c r="M40">
        <v>940</v>
      </c>
      <c r="N40">
        <v>2200</v>
      </c>
      <c r="O40">
        <v>630</v>
      </c>
    </row>
    <row r="41" spans="12:15">
      <c r="L41" s="68">
        <v>38749</v>
      </c>
      <c r="M41">
        <v>1270</v>
      </c>
      <c r="N41">
        <v>2510</v>
      </c>
      <c r="O41">
        <v>510</v>
      </c>
    </row>
    <row r="42" spans="12:15">
      <c r="L42" s="68">
        <v>38777</v>
      </c>
      <c r="M42">
        <v>1370</v>
      </c>
      <c r="N42">
        <v>2610</v>
      </c>
      <c r="O42">
        <v>560</v>
      </c>
    </row>
    <row r="43" spans="12:15">
      <c r="L43" s="68">
        <v>38808</v>
      </c>
      <c r="M43">
        <v>1050</v>
      </c>
      <c r="N43">
        <v>2180</v>
      </c>
      <c r="O43">
        <v>620</v>
      </c>
    </row>
    <row r="44" spans="12:15">
      <c r="L44" s="68">
        <v>38838</v>
      </c>
      <c r="M44">
        <v>1110</v>
      </c>
      <c r="N44">
        <v>2590</v>
      </c>
      <c r="O44">
        <v>470</v>
      </c>
    </row>
    <row r="45" spans="12:15">
      <c r="L45" s="68">
        <v>38869</v>
      </c>
      <c r="M45">
        <v>1170</v>
      </c>
      <c r="N45">
        <v>2160</v>
      </c>
      <c r="O45">
        <v>580</v>
      </c>
    </row>
    <row r="46" spans="12:15">
      <c r="L46" s="68">
        <v>38899</v>
      </c>
      <c r="M46">
        <v>990</v>
      </c>
      <c r="N46">
        <v>2020</v>
      </c>
      <c r="O46">
        <v>480</v>
      </c>
    </row>
    <row r="47" spans="12:15">
      <c r="L47" s="68">
        <v>38930</v>
      </c>
      <c r="M47">
        <v>1040</v>
      </c>
      <c r="N47">
        <v>1870</v>
      </c>
      <c r="O47">
        <v>300</v>
      </c>
    </row>
    <row r="48" spans="12:15">
      <c r="L48" s="68">
        <v>38961</v>
      </c>
      <c r="M48">
        <v>1350</v>
      </c>
      <c r="N48">
        <v>2590</v>
      </c>
      <c r="O48">
        <v>540</v>
      </c>
    </row>
    <row r="49" spans="12:15">
      <c r="L49" s="68">
        <v>38991</v>
      </c>
      <c r="M49">
        <v>820</v>
      </c>
      <c r="N49">
        <v>1440</v>
      </c>
      <c r="O49">
        <v>520</v>
      </c>
    </row>
    <row r="50" spans="12:15">
      <c r="L50" s="68">
        <v>39022</v>
      </c>
      <c r="M50">
        <v>860</v>
      </c>
      <c r="N50">
        <v>1870</v>
      </c>
      <c r="O50">
        <v>620</v>
      </c>
    </row>
    <row r="51" spans="12:15">
      <c r="L51" s="68">
        <v>39052</v>
      </c>
      <c r="M51">
        <v>1190</v>
      </c>
      <c r="N51">
        <v>2640</v>
      </c>
      <c r="O51">
        <v>460</v>
      </c>
    </row>
    <row r="52" spans="12:15">
      <c r="L52" s="68">
        <v>39083</v>
      </c>
      <c r="M52">
        <v>910</v>
      </c>
      <c r="N52">
        <v>1980</v>
      </c>
      <c r="O52">
        <v>590</v>
      </c>
    </row>
    <row r="53" spans="12:15">
      <c r="L53" s="68">
        <v>39114</v>
      </c>
      <c r="M53">
        <v>950</v>
      </c>
      <c r="N53">
        <v>2290</v>
      </c>
      <c r="O53">
        <v>510</v>
      </c>
    </row>
    <row r="54" spans="12:15">
      <c r="L54" s="68">
        <v>39142</v>
      </c>
      <c r="M54">
        <v>820</v>
      </c>
      <c r="N54">
        <v>1850</v>
      </c>
      <c r="O54">
        <v>550</v>
      </c>
    </row>
    <row r="55" spans="12:15">
      <c r="L55" s="68">
        <v>39173</v>
      </c>
      <c r="M55">
        <v>770</v>
      </c>
      <c r="N55">
        <v>1710</v>
      </c>
      <c r="O55">
        <v>610</v>
      </c>
    </row>
    <row r="56" spans="12:15">
      <c r="L56" s="68">
        <v>39203</v>
      </c>
      <c r="M56">
        <v>810</v>
      </c>
      <c r="N56">
        <v>1480</v>
      </c>
      <c r="O56">
        <v>720</v>
      </c>
    </row>
    <row r="57" spans="12:15">
      <c r="L57" s="68">
        <v>39234</v>
      </c>
      <c r="M57">
        <v>1370</v>
      </c>
      <c r="N57">
        <v>2820</v>
      </c>
      <c r="O57">
        <v>770</v>
      </c>
    </row>
    <row r="58" spans="12:15">
      <c r="L58" s="68">
        <v>39264</v>
      </c>
      <c r="M58">
        <v>940</v>
      </c>
      <c r="N58">
        <v>2360</v>
      </c>
      <c r="O58">
        <v>540</v>
      </c>
    </row>
    <row r="59" spans="12:15">
      <c r="L59" s="68">
        <v>39295</v>
      </c>
      <c r="M59">
        <v>1020</v>
      </c>
      <c r="N59">
        <v>1940</v>
      </c>
      <c r="O59">
        <v>420</v>
      </c>
    </row>
    <row r="60" spans="12:15">
      <c r="L60" s="68">
        <v>39326</v>
      </c>
      <c r="M60">
        <v>930</v>
      </c>
      <c r="N60">
        <v>1900</v>
      </c>
      <c r="O60">
        <v>800</v>
      </c>
    </row>
    <row r="61" spans="12:15">
      <c r="L61" s="68">
        <v>39356</v>
      </c>
      <c r="M61">
        <v>1110</v>
      </c>
      <c r="N61">
        <v>2520</v>
      </c>
      <c r="O61">
        <v>660</v>
      </c>
    </row>
    <row r="62" spans="12:15">
      <c r="L62" s="68">
        <v>39387</v>
      </c>
      <c r="M62">
        <v>1230</v>
      </c>
      <c r="N62">
        <v>2320</v>
      </c>
      <c r="O62">
        <v>610</v>
      </c>
    </row>
    <row r="63" spans="12:15">
      <c r="L63" s="68">
        <v>39417</v>
      </c>
      <c r="M63">
        <v>1080</v>
      </c>
      <c r="N63">
        <v>2240</v>
      </c>
      <c r="O63">
        <v>990</v>
      </c>
    </row>
    <row r="64" spans="12:15">
      <c r="L64" s="68">
        <v>39448</v>
      </c>
      <c r="M64">
        <v>890</v>
      </c>
      <c r="N64">
        <v>1840</v>
      </c>
      <c r="O64">
        <v>530</v>
      </c>
    </row>
    <row r="65" spans="12:15">
      <c r="L65" s="68">
        <v>39479</v>
      </c>
      <c r="M65">
        <v>970</v>
      </c>
      <c r="N65">
        <v>1940</v>
      </c>
      <c r="O65">
        <v>520</v>
      </c>
    </row>
    <row r="66" spans="12:15">
      <c r="L66" s="68">
        <v>39508</v>
      </c>
      <c r="M66">
        <v>920</v>
      </c>
      <c r="N66">
        <v>2510</v>
      </c>
      <c r="O66">
        <v>480</v>
      </c>
    </row>
    <row r="67" spans="12:15">
      <c r="L67" s="68">
        <v>39539</v>
      </c>
      <c r="M67">
        <v>1000</v>
      </c>
      <c r="N67">
        <v>2360</v>
      </c>
      <c r="O67">
        <v>370</v>
      </c>
    </row>
    <row r="68" spans="12:15">
      <c r="L68" s="68">
        <v>39569</v>
      </c>
      <c r="M68">
        <v>1250</v>
      </c>
      <c r="N68">
        <v>2400</v>
      </c>
      <c r="O68">
        <v>380</v>
      </c>
    </row>
    <row r="69" spans="12:15">
      <c r="L69" s="68">
        <v>39600</v>
      </c>
      <c r="M69">
        <v>1280</v>
      </c>
      <c r="N69">
        <v>2490</v>
      </c>
      <c r="O69">
        <v>640</v>
      </c>
    </row>
    <row r="70" spans="12:15">
      <c r="L70" s="68">
        <v>39630</v>
      </c>
      <c r="M70">
        <v>790</v>
      </c>
      <c r="N70">
        <v>1760</v>
      </c>
      <c r="O70">
        <v>450</v>
      </c>
    </row>
    <row r="71" spans="12:15">
      <c r="L71" s="68">
        <v>39661</v>
      </c>
      <c r="M71">
        <v>940</v>
      </c>
      <c r="N71">
        <v>2000</v>
      </c>
      <c r="O71">
        <v>290</v>
      </c>
    </row>
    <row r="72" spans="12:15">
      <c r="L72" s="68">
        <v>39692</v>
      </c>
      <c r="M72">
        <v>1140</v>
      </c>
      <c r="N72">
        <v>2570</v>
      </c>
      <c r="O72">
        <v>460</v>
      </c>
    </row>
    <row r="73" spans="12:15">
      <c r="L73" s="68">
        <v>39722</v>
      </c>
      <c r="M73">
        <v>1020</v>
      </c>
      <c r="N73">
        <v>2760</v>
      </c>
      <c r="O73">
        <v>370</v>
      </c>
    </row>
    <row r="74" spans="12:15">
      <c r="L74" s="68">
        <v>39753</v>
      </c>
      <c r="M74">
        <v>1060</v>
      </c>
      <c r="N74">
        <v>1680</v>
      </c>
      <c r="O74">
        <v>560</v>
      </c>
    </row>
    <row r="75" spans="12:15">
      <c r="L75" s="68">
        <v>39783</v>
      </c>
      <c r="M75">
        <v>1130</v>
      </c>
      <c r="N75">
        <v>2000</v>
      </c>
      <c r="O75">
        <v>60</v>
      </c>
    </row>
    <row r="76" spans="12:15">
      <c r="L76" s="68">
        <v>39814</v>
      </c>
      <c r="M76">
        <v>1050</v>
      </c>
      <c r="N76">
        <v>2270</v>
      </c>
      <c r="O76">
        <v>710</v>
      </c>
    </row>
    <row r="77" spans="12:15">
      <c r="L77" s="68">
        <v>39845</v>
      </c>
      <c r="M77">
        <v>1380</v>
      </c>
      <c r="N77">
        <v>2350</v>
      </c>
      <c r="O77">
        <v>660</v>
      </c>
    </row>
    <row r="78" spans="12:15">
      <c r="L78" s="68">
        <v>39873</v>
      </c>
      <c r="M78">
        <v>770</v>
      </c>
      <c r="N78">
        <v>1410</v>
      </c>
      <c r="O78">
        <v>800</v>
      </c>
    </row>
    <row r="79" spans="12:15">
      <c r="L79" s="68">
        <v>39904</v>
      </c>
      <c r="M79">
        <v>860</v>
      </c>
      <c r="N79">
        <v>2410</v>
      </c>
      <c r="O79">
        <v>360</v>
      </c>
    </row>
    <row r="80" spans="12:15">
      <c r="L80" s="68">
        <v>39934</v>
      </c>
      <c r="M80">
        <v>1130</v>
      </c>
      <c r="N80">
        <v>1980</v>
      </c>
      <c r="O80">
        <v>700</v>
      </c>
    </row>
    <row r="81" spans="12:15">
      <c r="L81" s="68">
        <v>39965</v>
      </c>
      <c r="M81">
        <v>1350</v>
      </c>
      <c r="N81">
        <v>2960</v>
      </c>
      <c r="O81">
        <v>300</v>
      </c>
    </row>
    <row r="82" spans="12:15">
      <c r="L82" s="68">
        <v>39995</v>
      </c>
      <c r="M82">
        <v>920</v>
      </c>
      <c r="N82">
        <v>2320</v>
      </c>
      <c r="O82">
        <v>380</v>
      </c>
    </row>
  </sheetData>
  <hyperlinks>
    <hyperlink ref="A1" location="'Table of contents'!A1" display="Return to table of contents"/>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sheetPr codeName="Sheet63"/>
  <dimension ref="A1:Y270"/>
  <sheetViews>
    <sheetView showGridLines="0" showRowColHeaders="0" topLeftCell="A121" workbookViewId="0">
      <selection activeCell="L140" sqref="L140:L270"/>
    </sheetView>
  </sheetViews>
  <sheetFormatPr defaultRowHeight="15"/>
  <sheetData>
    <row r="1" spans="1:25">
      <c r="A1" s="1" t="s">
        <v>38</v>
      </c>
      <c r="F1" s="99" t="s">
        <v>321</v>
      </c>
      <c r="G1" s="100"/>
      <c r="H1" s="100"/>
      <c r="I1" s="100"/>
      <c r="J1" s="100"/>
      <c r="K1" s="100"/>
      <c r="L1" s="100"/>
      <c r="M1" s="100"/>
      <c r="N1" s="101"/>
    </row>
    <row r="3" spans="1:25">
      <c r="L3">
        <v>55</v>
      </c>
      <c r="X3">
        <f>RANK(L3,$L$3:$L$12,0)</f>
        <v>6</v>
      </c>
      <c r="Y3">
        <f t="shared" ref="Y3:Y12" si="0">RANK(L3,$L$3:$L$12,1)</f>
        <v>4</v>
      </c>
    </row>
    <row r="4" spans="1:25">
      <c r="L4">
        <v>66</v>
      </c>
      <c r="X4">
        <f t="shared" ref="X4:X12" si="1">RANK(L4,$L$3:$L$12,0)</f>
        <v>4</v>
      </c>
      <c r="Y4">
        <f t="shared" si="0"/>
        <v>7</v>
      </c>
    </row>
    <row r="5" spans="1:25">
      <c r="L5">
        <v>76</v>
      </c>
      <c r="X5">
        <f t="shared" si="1"/>
        <v>1</v>
      </c>
      <c r="Y5">
        <f t="shared" si="0"/>
        <v>10</v>
      </c>
    </row>
    <row r="6" spans="1:25">
      <c r="L6">
        <v>34</v>
      </c>
      <c r="X6">
        <f t="shared" si="1"/>
        <v>10</v>
      </c>
      <c r="Y6">
        <f t="shared" si="0"/>
        <v>1</v>
      </c>
    </row>
    <row r="7" spans="1:25">
      <c r="L7">
        <v>55</v>
      </c>
      <c r="X7">
        <f t="shared" si="1"/>
        <v>6</v>
      </c>
      <c r="Y7">
        <f t="shared" si="0"/>
        <v>4</v>
      </c>
    </row>
    <row r="8" spans="1:25">
      <c r="L8">
        <v>68</v>
      </c>
      <c r="X8">
        <f t="shared" si="1"/>
        <v>3</v>
      </c>
      <c r="Y8">
        <f t="shared" si="0"/>
        <v>8</v>
      </c>
    </row>
    <row r="9" spans="1:25">
      <c r="L9">
        <v>75</v>
      </c>
      <c r="X9">
        <f t="shared" si="1"/>
        <v>2</v>
      </c>
      <c r="Y9">
        <f t="shared" si="0"/>
        <v>9</v>
      </c>
    </row>
    <row r="10" spans="1:25">
      <c r="L10">
        <v>44</v>
      </c>
      <c r="X10">
        <f t="shared" si="1"/>
        <v>8</v>
      </c>
      <c r="Y10">
        <f t="shared" si="0"/>
        <v>3</v>
      </c>
    </row>
    <row r="11" spans="1:25">
      <c r="L11">
        <v>38</v>
      </c>
      <c r="X11">
        <f t="shared" si="1"/>
        <v>9</v>
      </c>
      <c r="Y11">
        <f t="shared" si="0"/>
        <v>2</v>
      </c>
    </row>
    <row r="12" spans="1:25">
      <c r="L12">
        <v>58</v>
      </c>
      <c r="X12">
        <f t="shared" si="1"/>
        <v>5</v>
      </c>
      <c r="Y12">
        <f t="shared" si="0"/>
        <v>6</v>
      </c>
    </row>
    <row r="21" spans="3:25">
      <c r="L21" s="65">
        <v>679.02</v>
      </c>
      <c r="N21">
        <v>1</v>
      </c>
      <c r="X21">
        <f t="shared" ref="X21:X30" si="2">LARGE($L$21:$L$270,N21)</f>
        <v>1699.23</v>
      </c>
      <c r="Y21">
        <f t="shared" ref="Y21:Y30" si="3">SMALL($L$21:$L$270,N21)</f>
        <v>379.17</v>
      </c>
    </row>
    <row r="22" spans="3:25">
      <c r="L22" s="65">
        <v>1208.42</v>
      </c>
      <c r="N22">
        <v>2</v>
      </c>
      <c r="X22">
        <f t="shared" si="2"/>
        <v>1648.23</v>
      </c>
      <c r="Y22">
        <f t="shared" si="3"/>
        <v>512.38</v>
      </c>
    </row>
    <row r="23" spans="3:25">
      <c r="L23" s="65">
        <v>1635.72</v>
      </c>
      <c r="N23">
        <v>3</v>
      </c>
      <c r="X23">
        <f t="shared" si="2"/>
        <v>1635.72</v>
      </c>
      <c r="Y23">
        <f t="shared" si="3"/>
        <v>523.64</v>
      </c>
    </row>
    <row r="24" spans="3:25">
      <c r="L24" s="65">
        <v>729.63</v>
      </c>
      <c r="N24">
        <v>4</v>
      </c>
      <c r="X24">
        <f t="shared" si="2"/>
        <v>1614.91</v>
      </c>
      <c r="Y24">
        <f t="shared" si="3"/>
        <v>530.54</v>
      </c>
    </row>
    <row r="25" spans="3:25">
      <c r="L25" s="65">
        <v>1036.08</v>
      </c>
      <c r="N25">
        <v>5</v>
      </c>
      <c r="X25">
        <f t="shared" si="2"/>
        <v>1594.35</v>
      </c>
      <c r="Y25">
        <f t="shared" si="3"/>
        <v>550.14</v>
      </c>
    </row>
    <row r="26" spans="3:25">
      <c r="L26" s="65">
        <v>716.62</v>
      </c>
      <c r="N26">
        <v>6</v>
      </c>
      <c r="X26">
        <f t="shared" si="2"/>
        <v>1527.33</v>
      </c>
      <c r="Y26">
        <f t="shared" si="3"/>
        <v>584.24</v>
      </c>
    </row>
    <row r="27" spans="3:25">
      <c r="L27" s="65">
        <v>972.92</v>
      </c>
      <c r="N27">
        <v>7</v>
      </c>
      <c r="X27">
        <f t="shared" si="2"/>
        <v>1491.96</v>
      </c>
      <c r="Y27">
        <f t="shared" si="3"/>
        <v>591.33000000000004</v>
      </c>
    </row>
    <row r="28" spans="3:25">
      <c r="L28" s="65">
        <v>1175.68</v>
      </c>
      <c r="N28">
        <v>8</v>
      </c>
      <c r="X28">
        <f t="shared" si="2"/>
        <v>1477.84</v>
      </c>
      <c r="Y28">
        <f t="shared" si="3"/>
        <v>602.14</v>
      </c>
    </row>
    <row r="29" spans="3:25">
      <c r="C29" s="87"/>
      <c r="L29" s="65">
        <v>1271.3800000000001</v>
      </c>
      <c r="N29">
        <v>9</v>
      </c>
      <c r="X29">
        <f t="shared" si="2"/>
        <v>1473.56</v>
      </c>
      <c r="Y29">
        <f t="shared" si="3"/>
        <v>623.22</v>
      </c>
    </row>
    <row r="30" spans="3:25">
      <c r="L30" s="65">
        <v>1048.93</v>
      </c>
      <c r="N30">
        <v>10</v>
      </c>
      <c r="X30">
        <f t="shared" si="2"/>
        <v>1454.84</v>
      </c>
      <c r="Y30">
        <f t="shared" si="3"/>
        <v>669.8</v>
      </c>
    </row>
    <row r="31" spans="3:25">
      <c r="L31" s="65">
        <v>718.89</v>
      </c>
    </row>
    <row r="32" spans="3:25">
      <c r="L32" s="65">
        <v>1282.8900000000001</v>
      </c>
    </row>
    <row r="33" spans="12:12">
      <c r="L33" s="65">
        <v>960.55</v>
      </c>
    </row>
    <row r="34" spans="12:12">
      <c r="L34" s="65">
        <v>1356.75</v>
      </c>
    </row>
    <row r="35" spans="12:12">
      <c r="L35" s="65">
        <v>1257.6600000000001</v>
      </c>
    </row>
    <row r="36" spans="12:12">
      <c r="L36" s="65">
        <v>902.38</v>
      </c>
    </row>
    <row r="37" spans="12:12">
      <c r="L37" s="65">
        <v>1648.23</v>
      </c>
    </row>
    <row r="38" spans="12:12">
      <c r="L38" s="65">
        <v>1111.56</v>
      </c>
    </row>
    <row r="39" spans="12:12">
      <c r="L39" s="65">
        <v>750.54</v>
      </c>
    </row>
    <row r="40" spans="12:12">
      <c r="L40" s="65">
        <v>1001.74</v>
      </c>
    </row>
    <row r="41" spans="12:12">
      <c r="L41" s="65">
        <v>742.81</v>
      </c>
    </row>
    <row r="42" spans="12:12">
      <c r="L42" s="65">
        <v>707.5</v>
      </c>
    </row>
    <row r="43" spans="12:12">
      <c r="L43" s="65">
        <v>1080.94</v>
      </c>
    </row>
    <row r="44" spans="12:12">
      <c r="L44" s="65">
        <v>1290.8499999999999</v>
      </c>
    </row>
    <row r="45" spans="12:12">
      <c r="L45" s="65">
        <v>1115.6600000000001</v>
      </c>
    </row>
    <row r="46" spans="12:12">
      <c r="L46" s="65">
        <v>1005.36</v>
      </c>
    </row>
    <row r="47" spans="12:12">
      <c r="L47" s="65">
        <v>1243.57</v>
      </c>
    </row>
    <row r="48" spans="12:12">
      <c r="L48" s="65">
        <v>1454.84</v>
      </c>
    </row>
    <row r="49" spans="12:12">
      <c r="L49" s="65">
        <v>1491.96</v>
      </c>
    </row>
    <row r="50" spans="12:12">
      <c r="L50" s="65">
        <v>991.85</v>
      </c>
    </row>
    <row r="51" spans="12:12">
      <c r="L51" s="65">
        <v>1345.71</v>
      </c>
    </row>
    <row r="52" spans="12:12">
      <c r="L52" s="65">
        <v>1098.3800000000001</v>
      </c>
    </row>
    <row r="53" spans="12:12">
      <c r="L53" s="65">
        <v>584.24</v>
      </c>
    </row>
    <row r="54" spans="12:12">
      <c r="L54" s="65">
        <v>1209.5</v>
      </c>
    </row>
    <row r="55" spans="12:12">
      <c r="L55" s="65">
        <v>1416.73</v>
      </c>
    </row>
    <row r="56" spans="12:12">
      <c r="L56" s="65">
        <v>530.54</v>
      </c>
    </row>
    <row r="57" spans="12:12">
      <c r="L57" s="65">
        <v>1171.9100000000001</v>
      </c>
    </row>
    <row r="58" spans="12:12">
      <c r="L58" s="65">
        <v>1354.49</v>
      </c>
    </row>
    <row r="59" spans="12:12">
      <c r="L59" s="65">
        <v>989.32</v>
      </c>
    </row>
    <row r="60" spans="12:12">
      <c r="L60" s="65">
        <v>788.77</v>
      </c>
    </row>
    <row r="61" spans="12:12">
      <c r="L61" s="65">
        <v>1264.69</v>
      </c>
    </row>
    <row r="62" spans="12:12">
      <c r="L62" s="65">
        <v>1594.35</v>
      </c>
    </row>
    <row r="63" spans="12:12">
      <c r="L63" s="65">
        <v>1274.46</v>
      </c>
    </row>
    <row r="64" spans="12:12">
      <c r="L64" s="65">
        <v>1023.2</v>
      </c>
    </row>
    <row r="65" spans="12:12">
      <c r="L65" s="65">
        <v>1377.79</v>
      </c>
    </row>
    <row r="66" spans="12:12">
      <c r="L66" s="65">
        <v>1090.1099999999999</v>
      </c>
    </row>
    <row r="67" spans="12:12">
      <c r="L67" s="65">
        <v>963.47</v>
      </c>
    </row>
    <row r="68" spans="12:12">
      <c r="L68" s="65">
        <v>623.22</v>
      </c>
    </row>
    <row r="69" spans="12:12">
      <c r="L69" s="65">
        <v>591.33000000000004</v>
      </c>
    </row>
    <row r="70" spans="12:12">
      <c r="L70" s="65">
        <v>1060.24</v>
      </c>
    </row>
    <row r="71" spans="12:12">
      <c r="L71" s="65">
        <v>669.8</v>
      </c>
    </row>
    <row r="72" spans="12:12">
      <c r="L72" s="65">
        <v>1260.54</v>
      </c>
    </row>
    <row r="73" spans="12:12">
      <c r="L73" s="65">
        <v>1019.52</v>
      </c>
    </row>
    <row r="74" spans="12:12">
      <c r="L74" s="65">
        <v>819.22</v>
      </c>
    </row>
    <row r="75" spans="12:12">
      <c r="L75" s="65">
        <v>602.14</v>
      </c>
    </row>
    <row r="76" spans="12:12">
      <c r="L76" s="65">
        <v>714.58</v>
      </c>
    </row>
    <row r="77" spans="12:12">
      <c r="L77" s="65">
        <v>996.73</v>
      </c>
    </row>
    <row r="78" spans="12:12">
      <c r="L78" s="65">
        <v>698.22</v>
      </c>
    </row>
    <row r="79" spans="12:12">
      <c r="L79" s="65">
        <v>1116.06</v>
      </c>
    </row>
    <row r="80" spans="12:12">
      <c r="L80" s="65">
        <v>851.37</v>
      </c>
    </row>
    <row r="81" spans="12:12">
      <c r="L81" s="65">
        <v>1223.55</v>
      </c>
    </row>
    <row r="82" spans="12:12">
      <c r="L82" s="65">
        <v>963.66</v>
      </c>
    </row>
    <row r="83" spans="12:12">
      <c r="L83" s="65">
        <v>1114.3499999999999</v>
      </c>
    </row>
    <row r="84" spans="12:12">
      <c r="L84" s="65">
        <v>1473.56</v>
      </c>
    </row>
    <row r="85" spans="12:12">
      <c r="L85" s="65">
        <v>755.3</v>
      </c>
    </row>
    <row r="86" spans="12:12">
      <c r="L86" s="65">
        <v>833.3</v>
      </c>
    </row>
    <row r="87" spans="12:12">
      <c r="L87" s="65">
        <v>670.82</v>
      </c>
    </row>
    <row r="88" spans="12:12">
      <c r="L88" s="65">
        <v>859.38</v>
      </c>
    </row>
    <row r="89" spans="12:12">
      <c r="L89" s="65">
        <v>1109.96</v>
      </c>
    </row>
    <row r="90" spans="12:12">
      <c r="L90" s="65">
        <v>1614.91</v>
      </c>
    </row>
    <row r="91" spans="12:12">
      <c r="L91" s="65">
        <v>1035.8699999999999</v>
      </c>
    </row>
    <row r="92" spans="12:12">
      <c r="L92" s="65">
        <v>927.74</v>
      </c>
    </row>
    <row r="93" spans="12:12">
      <c r="L93" s="65">
        <v>681.5</v>
      </c>
    </row>
    <row r="94" spans="12:12">
      <c r="L94" s="65">
        <v>953.19</v>
      </c>
    </row>
    <row r="95" spans="12:12">
      <c r="L95" s="65">
        <v>1296.71</v>
      </c>
    </row>
    <row r="96" spans="12:12">
      <c r="L96" s="65">
        <v>379.17</v>
      </c>
    </row>
    <row r="97" spans="12:12">
      <c r="L97" s="65">
        <v>773.67</v>
      </c>
    </row>
    <row r="98" spans="12:12">
      <c r="L98" s="65">
        <v>1235.8699999999999</v>
      </c>
    </row>
    <row r="99" spans="12:12">
      <c r="L99" s="65">
        <v>1442.2</v>
      </c>
    </row>
    <row r="100" spans="12:12">
      <c r="L100" s="65">
        <v>1332.61</v>
      </c>
    </row>
    <row r="101" spans="12:12">
      <c r="L101" s="65">
        <v>1314.41</v>
      </c>
    </row>
    <row r="102" spans="12:12">
      <c r="L102" s="65">
        <v>1102.07</v>
      </c>
    </row>
    <row r="103" spans="12:12">
      <c r="L103" s="65">
        <v>894.25</v>
      </c>
    </row>
    <row r="104" spans="12:12">
      <c r="L104" s="65">
        <v>949.84</v>
      </c>
    </row>
    <row r="105" spans="12:12">
      <c r="L105" s="65">
        <v>899.89</v>
      </c>
    </row>
    <row r="106" spans="12:12">
      <c r="L106" s="65">
        <v>842.8</v>
      </c>
    </row>
    <row r="107" spans="12:12">
      <c r="L107" s="65">
        <v>737.26</v>
      </c>
    </row>
    <row r="108" spans="12:12">
      <c r="L108" s="65">
        <v>853.25</v>
      </c>
    </row>
    <row r="109" spans="12:12">
      <c r="L109" s="65">
        <v>1699.23</v>
      </c>
    </row>
    <row r="110" spans="12:12">
      <c r="L110" s="65">
        <v>1084.52</v>
      </c>
    </row>
    <row r="111" spans="12:12">
      <c r="L111" s="65">
        <v>753.02</v>
      </c>
    </row>
    <row r="112" spans="12:12">
      <c r="L112" s="65">
        <v>1004.51</v>
      </c>
    </row>
    <row r="113" spans="12:12">
      <c r="L113" s="65">
        <v>550.14</v>
      </c>
    </row>
    <row r="114" spans="12:12">
      <c r="L114" s="65">
        <v>995.72</v>
      </c>
    </row>
    <row r="115" spans="12:12">
      <c r="L115" s="65">
        <v>1284.55</v>
      </c>
    </row>
    <row r="116" spans="12:12">
      <c r="L116" s="65">
        <v>1217.77</v>
      </c>
    </row>
    <row r="117" spans="12:12">
      <c r="L117" s="65">
        <v>1527.33</v>
      </c>
    </row>
    <row r="118" spans="12:12">
      <c r="L118" s="65">
        <v>937.32</v>
      </c>
    </row>
    <row r="119" spans="12:12">
      <c r="L119" s="65">
        <v>523.64</v>
      </c>
    </row>
    <row r="120" spans="12:12">
      <c r="L120" s="65">
        <v>672.17</v>
      </c>
    </row>
    <row r="121" spans="12:12">
      <c r="L121" s="65">
        <v>1131.3900000000001</v>
      </c>
    </row>
    <row r="122" spans="12:12">
      <c r="L122" s="65">
        <v>1283.45</v>
      </c>
    </row>
    <row r="123" spans="12:12">
      <c r="L123" s="65">
        <v>822.97</v>
      </c>
    </row>
    <row r="124" spans="12:12">
      <c r="L124" s="65">
        <v>1364.57</v>
      </c>
    </row>
    <row r="125" spans="12:12">
      <c r="L125" s="65">
        <v>512.38</v>
      </c>
    </row>
    <row r="126" spans="12:12">
      <c r="L126" s="65">
        <v>774.36</v>
      </c>
    </row>
    <row r="127" spans="12:12">
      <c r="L127" s="65">
        <v>1105.6099999999999</v>
      </c>
    </row>
    <row r="128" spans="12:12">
      <c r="L128" s="65">
        <v>946.32</v>
      </c>
    </row>
    <row r="129" spans="12:12">
      <c r="L129" s="65">
        <v>730.95</v>
      </c>
    </row>
    <row r="130" spans="12:12">
      <c r="L130" s="65">
        <v>759.13</v>
      </c>
    </row>
    <row r="131" spans="12:12">
      <c r="L131" s="65">
        <v>1119.8499999999999</v>
      </c>
    </row>
    <row r="132" spans="12:12">
      <c r="L132" s="65">
        <v>1139.42</v>
      </c>
    </row>
    <row r="133" spans="12:12">
      <c r="L133" s="65">
        <v>1090.73</v>
      </c>
    </row>
    <row r="134" spans="12:12">
      <c r="L134" s="65">
        <v>1446.34</v>
      </c>
    </row>
    <row r="135" spans="12:12">
      <c r="L135" s="65">
        <v>866.76</v>
      </c>
    </row>
    <row r="136" spans="12:12">
      <c r="L136" s="65">
        <v>800.82</v>
      </c>
    </row>
    <row r="137" spans="12:12">
      <c r="L137" s="65">
        <v>1290.49</v>
      </c>
    </row>
    <row r="138" spans="12:12">
      <c r="L138" s="65">
        <v>1477.84</v>
      </c>
    </row>
    <row r="139" spans="12:12">
      <c r="L139" s="65">
        <v>977.47</v>
      </c>
    </row>
    <row r="140" spans="12:12">
      <c r="L140" s="65"/>
    </row>
    <row r="141" spans="12:12">
      <c r="L141" s="65"/>
    </row>
    <row r="142" spans="12:12">
      <c r="L142" s="65"/>
    </row>
    <row r="143" spans="12:12">
      <c r="L143" s="65"/>
    </row>
    <row r="144" spans="12:12">
      <c r="L144" s="65"/>
    </row>
    <row r="145" spans="12:12">
      <c r="L145" s="65"/>
    </row>
    <row r="146" spans="12:12">
      <c r="L146" s="65"/>
    </row>
    <row r="147" spans="12:12">
      <c r="L147" s="65"/>
    </row>
    <row r="148" spans="12:12">
      <c r="L148" s="65"/>
    </row>
    <row r="149" spans="12:12">
      <c r="L149" s="65"/>
    </row>
    <row r="150" spans="12:12">
      <c r="L150" s="65"/>
    </row>
    <row r="151" spans="12:12">
      <c r="L151" s="65"/>
    </row>
    <row r="152" spans="12:12">
      <c r="L152" s="65"/>
    </row>
    <row r="153" spans="12:12">
      <c r="L153" s="65"/>
    </row>
    <row r="154" spans="12:12">
      <c r="L154" s="65"/>
    </row>
    <row r="155" spans="12:12">
      <c r="L155" s="65"/>
    </row>
    <row r="156" spans="12:12">
      <c r="L156" s="65"/>
    </row>
    <row r="157" spans="12:12">
      <c r="L157" s="65"/>
    </row>
    <row r="158" spans="12:12">
      <c r="L158" s="65"/>
    </row>
    <row r="159" spans="12:12">
      <c r="L159" s="65"/>
    </row>
    <row r="160" spans="12:12">
      <c r="L160" s="65"/>
    </row>
    <row r="161" spans="12:12">
      <c r="L161" s="65"/>
    </row>
    <row r="162" spans="12:12">
      <c r="L162" s="65"/>
    </row>
    <row r="163" spans="12:12">
      <c r="L163" s="65"/>
    </row>
    <row r="164" spans="12:12">
      <c r="L164" s="65"/>
    </row>
    <row r="165" spans="12:12">
      <c r="L165" s="65"/>
    </row>
    <row r="166" spans="12:12">
      <c r="L166" s="65"/>
    </row>
    <row r="167" spans="12:12">
      <c r="L167" s="65"/>
    </row>
    <row r="168" spans="12:12">
      <c r="L168" s="65"/>
    </row>
    <row r="169" spans="12:12">
      <c r="L169" s="65"/>
    </row>
    <row r="170" spans="12:12">
      <c r="L170" s="65"/>
    </row>
    <row r="171" spans="12:12">
      <c r="L171" s="65"/>
    </row>
    <row r="172" spans="12:12">
      <c r="L172" s="65"/>
    </row>
    <row r="173" spans="12:12">
      <c r="L173" s="65"/>
    </row>
    <row r="174" spans="12:12">
      <c r="L174" s="65"/>
    </row>
    <row r="175" spans="12:12">
      <c r="L175" s="65"/>
    </row>
    <row r="176" spans="12:12">
      <c r="L176" s="65"/>
    </row>
    <row r="177" spans="12:12">
      <c r="L177" s="65"/>
    </row>
    <row r="178" spans="12:12">
      <c r="L178" s="65"/>
    </row>
    <row r="179" spans="12:12">
      <c r="L179" s="65"/>
    </row>
    <row r="180" spans="12:12">
      <c r="L180" s="65"/>
    </row>
    <row r="181" spans="12:12">
      <c r="L181" s="65"/>
    </row>
    <row r="182" spans="12:12">
      <c r="L182" s="65"/>
    </row>
    <row r="183" spans="12:12">
      <c r="L183" s="65"/>
    </row>
    <row r="184" spans="12:12">
      <c r="L184" s="65"/>
    </row>
    <row r="185" spans="12:12">
      <c r="L185" s="65"/>
    </row>
    <row r="186" spans="12:12">
      <c r="L186" s="65"/>
    </row>
    <row r="187" spans="12:12">
      <c r="L187" s="65"/>
    </row>
    <row r="188" spans="12:12">
      <c r="L188" s="65"/>
    </row>
    <row r="189" spans="12:12">
      <c r="L189" s="65"/>
    </row>
    <row r="190" spans="12:12">
      <c r="L190" s="65"/>
    </row>
    <row r="191" spans="12:12">
      <c r="L191" s="65"/>
    </row>
    <row r="192" spans="12:12">
      <c r="L192" s="65"/>
    </row>
    <row r="193" spans="12:12">
      <c r="L193" s="65"/>
    </row>
    <row r="194" spans="12:12">
      <c r="L194" s="65"/>
    </row>
    <row r="195" spans="12:12">
      <c r="L195" s="65"/>
    </row>
    <row r="196" spans="12:12">
      <c r="L196" s="65"/>
    </row>
    <row r="197" spans="12:12">
      <c r="L197" s="65"/>
    </row>
    <row r="198" spans="12:12">
      <c r="L198" s="65"/>
    </row>
    <row r="199" spans="12:12">
      <c r="L199" s="65"/>
    </row>
    <row r="200" spans="12:12">
      <c r="L200" s="65"/>
    </row>
    <row r="201" spans="12:12">
      <c r="L201" s="65"/>
    </row>
    <row r="202" spans="12:12">
      <c r="L202" s="65"/>
    </row>
    <row r="203" spans="12:12">
      <c r="L203" s="65"/>
    </row>
    <row r="204" spans="12:12">
      <c r="L204" s="65"/>
    </row>
    <row r="205" spans="12:12">
      <c r="L205" s="65"/>
    </row>
    <row r="206" spans="12:12">
      <c r="L206" s="65"/>
    </row>
    <row r="207" spans="12:12">
      <c r="L207" s="65"/>
    </row>
    <row r="208" spans="12:12">
      <c r="L208" s="65"/>
    </row>
    <row r="209" spans="12:12">
      <c r="L209" s="65"/>
    </row>
    <row r="210" spans="12:12">
      <c r="L210" s="65"/>
    </row>
    <row r="211" spans="12:12">
      <c r="L211" s="65"/>
    </row>
    <row r="212" spans="12:12">
      <c r="L212" s="65"/>
    </row>
    <row r="213" spans="12:12">
      <c r="L213" s="65"/>
    </row>
    <row r="214" spans="12:12">
      <c r="L214" s="65"/>
    </row>
    <row r="215" spans="12:12">
      <c r="L215" s="65"/>
    </row>
    <row r="216" spans="12:12">
      <c r="L216" s="65"/>
    </row>
    <row r="217" spans="12:12">
      <c r="L217" s="65"/>
    </row>
    <row r="218" spans="12:12">
      <c r="L218" s="65"/>
    </row>
    <row r="219" spans="12:12">
      <c r="L219" s="65"/>
    </row>
    <row r="220" spans="12:12">
      <c r="L220" s="65"/>
    </row>
    <row r="221" spans="12:12">
      <c r="L221" s="65"/>
    </row>
    <row r="222" spans="12:12">
      <c r="L222" s="65"/>
    </row>
    <row r="223" spans="12:12">
      <c r="L223" s="65"/>
    </row>
    <row r="224" spans="12:12">
      <c r="L224" s="65"/>
    </row>
    <row r="225" spans="12:12">
      <c r="L225" s="65"/>
    </row>
    <row r="226" spans="12:12">
      <c r="L226" s="65"/>
    </row>
    <row r="227" spans="12:12">
      <c r="L227" s="65"/>
    </row>
    <row r="228" spans="12:12">
      <c r="L228" s="65"/>
    </row>
    <row r="229" spans="12:12">
      <c r="L229" s="65"/>
    </row>
    <row r="230" spans="12:12">
      <c r="L230" s="65"/>
    </row>
    <row r="231" spans="12:12">
      <c r="L231" s="65"/>
    </row>
    <row r="232" spans="12:12">
      <c r="L232" s="65"/>
    </row>
    <row r="233" spans="12:12">
      <c r="L233" s="65"/>
    </row>
    <row r="234" spans="12:12">
      <c r="L234" s="65"/>
    </row>
    <row r="235" spans="12:12">
      <c r="L235" s="65"/>
    </row>
    <row r="236" spans="12:12">
      <c r="L236" s="65"/>
    </row>
    <row r="237" spans="12:12">
      <c r="L237" s="65"/>
    </row>
    <row r="238" spans="12:12">
      <c r="L238" s="65"/>
    </row>
    <row r="239" spans="12:12">
      <c r="L239" s="65"/>
    </row>
    <row r="240" spans="12:12">
      <c r="L240" s="65"/>
    </row>
    <row r="241" spans="12:12">
      <c r="L241" s="65"/>
    </row>
    <row r="242" spans="12:12">
      <c r="L242" s="65"/>
    </row>
    <row r="243" spans="12:12">
      <c r="L243" s="65"/>
    </row>
    <row r="244" spans="12:12">
      <c r="L244" s="65"/>
    </row>
    <row r="245" spans="12:12">
      <c r="L245" s="65"/>
    </row>
    <row r="246" spans="12:12">
      <c r="L246" s="65"/>
    </row>
    <row r="247" spans="12:12">
      <c r="L247" s="65"/>
    </row>
    <row r="248" spans="12:12">
      <c r="L248" s="65"/>
    </row>
    <row r="249" spans="12:12">
      <c r="L249" s="65"/>
    </row>
    <row r="250" spans="12:12">
      <c r="L250" s="65"/>
    </row>
    <row r="251" spans="12:12">
      <c r="L251" s="65"/>
    </row>
    <row r="252" spans="12:12">
      <c r="L252" s="65"/>
    </row>
    <row r="253" spans="12:12">
      <c r="L253" s="65"/>
    </row>
    <row r="254" spans="12:12">
      <c r="L254" s="65"/>
    </row>
    <row r="255" spans="12:12">
      <c r="L255" s="65"/>
    </row>
    <row r="256" spans="12:12">
      <c r="L256" s="65"/>
    </row>
    <row r="257" spans="12:12">
      <c r="L257" s="65"/>
    </row>
    <row r="258" spans="12:12">
      <c r="L258" s="65"/>
    </row>
    <row r="259" spans="12:12">
      <c r="L259" s="65"/>
    </row>
    <row r="260" spans="12:12">
      <c r="L260" s="65"/>
    </row>
    <row r="261" spans="12:12">
      <c r="L261" s="65"/>
    </row>
    <row r="262" spans="12:12">
      <c r="L262" s="65"/>
    </row>
    <row r="263" spans="12:12">
      <c r="L263" s="65"/>
    </row>
    <row r="264" spans="12:12">
      <c r="L264" s="65"/>
    </row>
    <row r="265" spans="12:12">
      <c r="L265" s="65"/>
    </row>
    <row r="266" spans="12:12">
      <c r="L266" s="65"/>
    </row>
    <row r="267" spans="12:12">
      <c r="L267" s="65"/>
    </row>
    <row r="268" spans="12:12">
      <c r="L268" s="65"/>
    </row>
    <row r="269" spans="12:12">
      <c r="L269" s="65"/>
    </row>
    <row r="270" spans="12:12">
      <c r="L270" s="65"/>
    </row>
  </sheetData>
  <hyperlinks>
    <hyperlink ref="A1" location="'Table of contents'!A1" display="Return to table of contents"/>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sheetPr codeName="Sheet64"/>
  <dimension ref="A1:N29"/>
  <sheetViews>
    <sheetView showGridLines="0" showRowColHeaders="0" workbookViewId="0">
      <selection activeCell="A11" sqref="A11"/>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sheetPr codeName="Sheet65"/>
  <dimension ref="A1:Y29"/>
  <sheetViews>
    <sheetView showGridLines="0" showRowColHeaders="0" workbookViewId="0">
      <selection activeCell="A24" sqref="A24"/>
    </sheetView>
  </sheetViews>
  <sheetFormatPr defaultRowHeight="15"/>
  <cols>
    <col min="12" max="12" width="14.85546875" bestFit="1" customWidth="1"/>
    <col min="25" max="25" width="9.85546875" bestFit="1" customWidth="1"/>
  </cols>
  <sheetData>
    <row r="1" spans="1:25">
      <c r="A1" s="1" t="s">
        <v>38</v>
      </c>
      <c r="F1" s="99" t="s">
        <v>321</v>
      </c>
      <c r="G1" s="100"/>
      <c r="H1" s="100"/>
      <c r="I1" s="100"/>
      <c r="J1" s="100"/>
      <c r="K1" s="100"/>
      <c r="L1" s="100"/>
      <c r="M1" s="100"/>
      <c r="N1" s="101"/>
    </row>
    <row r="3" spans="1:25">
      <c r="L3" t="s">
        <v>284</v>
      </c>
      <c r="M3" s="43">
        <v>30000</v>
      </c>
      <c r="O3" t="s">
        <v>285</v>
      </c>
      <c r="X3" t="s">
        <v>285</v>
      </c>
    </row>
    <row r="4" spans="1:25">
      <c r="L4" t="s">
        <v>286</v>
      </c>
      <c r="M4" s="44">
        <v>6.7500000000000004E-2</v>
      </c>
      <c r="X4" t="s">
        <v>169</v>
      </c>
      <c r="Y4" t="s">
        <v>152</v>
      </c>
    </row>
    <row r="5" spans="1:25">
      <c r="L5" t="s">
        <v>169</v>
      </c>
      <c r="M5">
        <v>36</v>
      </c>
      <c r="Y5" s="46">
        <f>V6</f>
        <v>922.88764134072517</v>
      </c>
    </row>
    <row r="6" spans="1:25">
      <c r="L6" t="s">
        <v>152</v>
      </c>
      <c r="U6" t="s">
        <v>152</v>
      </c>
      <c r="V6" s="46">
        <f>PMT(M4/12,M5,-M3)</f>
        <v>922.88764134072517</v>
      </c>
      <c r="X6">
        <v>24</v>
      </c>
      <c r="Y6" s="46">
        <f t="dataTable" ref="Y6:Y9" dt2D="0" dtr="0" r1="M5"/>
        <v>1339.7798848513933</v>
      </c>
    </row>
    <row r="7" spans="1:25">
      <c r="X7">
        <v>36</v>
      </c>
      <c r="Y7" s="46">
        <v>922.88764134072517</v>
      </c>
    </row>
    <row r="8" spans="1:25">
      <c r="X8">
        <v>48</v>
      </c>
      <c r="Y8" s="46">
        <v>714.91283868347159</v>
      </c>
    </row>
    <row r="9" spans="1:25">
      <c r="X9">
        <v>60</v>
      </c>
      <c r="Y9" s="46">
        <v>590.50381993545818</v>
      </c>
    </row>
    <row r="29" spans="3:3">
      <c r="C29" s="87"/>
    </row>
  </sheetData>
  <hyperlinks>
    <hyperlink ref="A1" location="'Table of contents'!A1" display="Return to table of contents"/>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sheetPr codeName="Sheet66"/>
  <dimension ref="A1:Y37"/>
  <sheetViews>
    <sheetView showGridLines="0" showRowColHeaders="0" topLeftCell="A22" workbookViewId="0">
      <selection activeCell="A46" sqref="A46"/>
    </sheetView>
  </sheetViews>
  <sheetFormatPr defaultRowHeight="15"/>
  <cols>
    <col min="12" max="12" width="16.42578125" customWidth="1"/>
    <col min="14" max="14" width="10.140625" bestFit="1" customWidth="1"/>
    <col min="15" max="15" width="9.7109375" bestFit="1" customWidth="1"/>
    <col min="16" max="16" width="9.28515625" bestFit="1" customWidth="1"/>
    <col min="17" max="17" width="9.42578125" bestFit="1" customWidth="1"/>
  </cols>
  <sheetData>
    <row r="1" spans="1:25">
      <c r="A1" s="1" t="s">
        <v>38</v>
      </c>
      <c r="F1" s="99" t="s">
        <v>321</v>
      </c>
      <c r="G1" s="100"/>
      <c r="H1" s="100"/>
      <c r="I1" s="100"/>
      <c r="J1" s="100"/>
      <c r="K1" s="100"/>
      <c r="L1" s="100"/>
      <c r="M1" s="100"/>
      <c r="N1" s="101"/>
    </row>
    <row r="3" spans="1:25">
      <c r="L3" t="s">
        <v>287</v>
      </c>
      <c r="M3" s="67">
        <v>0.12</v>
      </c>
    </row>
    <row r="4" spans="1:25">
      <c r="L4" t="s">
        <v>288</v>
      </c>
      <c r="M4" s="43">
        <v>100000</v>
      </c>
    </row>
    <row r="6" spans="1:25">
      <c r="L6" t="s">
        <v>289</v>
      </c>
    </row>
    <row r="7" spans="1:25">
      <c r="L7" t="s">
        <v>224</v>
      </c>
      <c r="M7">
        <v>1</v>
      </c>
      <c r="N7">
        <v>2</v>
      </c>
      <c r="O7">
        <v>3</v>
      </c>
      <c r="P7">
        <v>4</v>
      </c>
      <c r="Q7">
        <v>5</v>
      </c>
    </row>
    <row r="8" spans="1:25">
      <c r="L8" t="s">
        <v>290</v>
      </c>
      <c r="M8" s="43">
        <v>20000</v>
      </c>
      <c r="N8" s="43">
        <v>35000</v>
      </c>
      <c r="O8" s="43">
        <v>50000</v>
      </c>
      <c r="P8" s="43">
        <v>45000</v>
      </c>
      <c r="Q8" s="43">
        <v>35000</v>
      </c>
    </row>
    <row r="10" spans="1:25">
      <c r="L10" t="s">
        <v>291</v>
      </c>
      <c r="X10" t="s">
        <v>291</v>
      </c>
      <c r="Y10" s="43">
        <f>-M4+NPV(M3,M8:Q8)</f>
        <v>29806.194440467472</v>
      </c>
    </row>
    <row r="24" spans="3:17">
      <c r="L24" t="s">
        <v>287</v>
      </c>
      <c r="M24" s="67">
        <v>0.12</v>
      </c>
    </row>
    <row r="26" spans="3:17">
      <c r="L26" t="s">
        <v>292</v>
      </c>
    </row>
    <row r="27" spans="3:17">
      <c r="L27" t="s">
        <v>223</v>
      </c>
      <c r="M27" s="58">
        <v>39814</v>
      </c>
      <c r="N27" s="58">
        <v>39958</v>
      </c>
      <c r="O27" s="58">
        <v>40071</v>
      </c>
      <c r="P27" s="58">
        <v>40193</v>
      </c>
      <c r="Q27" s="58">
        <v>40359</v>
      </c>
    </row>
    <row r="28" spans="3:17">
      <c r="L28" t="s">
        <v>293</v>
      </c>
      <c r="M28" s="43">
        <v>-85000</v>
      </c>
      <c r="N28" s="43">
        <v>22500</v>
      </c>
      <c r="O28" s="43">
        <v>31000</v>
      </c>
      <c r="P28" s="43">
        <v>65500</v>
      </c>
      <c r="Q28" s="43">
        <v>55000</v>
      </c>
    </row>
    <row r="29" spans="3:17">
      <c r="C29" s="87"/>
    </row>
    <row r="30" spans="3:17">
      <c r="L30" t="s">
        <v>291</v>
      </c>
    </row>
    <row r="37" spans="24:25">
      <c r="X37" t="s">
        <v>291</v>
      </c>
      <c r="Y37" s="43">
        <f>XNPV(M24,M28:Q28,M27:Q27)</f>
        <v>69805.023839416215</v>
      </c>
    </row>
  </sheetData>
  <hyperlinks>
    <hyperlink ref="A1" location="'Table of contents'!A1" display="Return to table of contents"/>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sheetPr codeName="Sheet67"/>
  <dimension ref="A1:Y29"/>
  <sheetViews>
    <sheetView showGridLines="0" showRowColHeaders="0" workbookViewId="0">
      <selection activeCell="A35" sqref="A35"/>
    </sheetView>
  </sheetViews>
  <sheetFormatPr defaultRowHeight="15"/>
  <cols>
    <col min="12" max="12" width="11.5703125" customWidth="1"/>
  </cols>
  <sheetData>
    <row r="1" spans="1:25">
      <c r="A1" s="1" t="s">
        <v>38</v>
      </c>
      <c r="F1" s="99" t="s">
        <v>321</v>
      </c>
      <c r="G1" s="100"/>
      <c r="H1" s="100"/>
      <c r="I1" s="100"/>
      <c r="J1" s="100"/>
      <c r="K1" s="100"/>
      <c r="L1" s="100"/>
      <c r="M1" s="100"/>
      <c r="N1" s="101"/>
    </row>
    <row r="3" spans="1:25">
      <c r="L3" t="s">
        <v>294</v>
      </c>
    </row>
    <row r="4" spans="1:25">
      <c r="L4" s="43">
        <v>-100000</v>
      </c>
      <c r="M4" s="43">
        <v>35000</v>
      </c>
      <c r="N4" s="43">
        <v>45000</v>
      </c>
      <c r="O4" s="43">
        <v>40000</v>
      </c>
      <c r="P4" s="43">
        <v>25000</v>
      </c>
      <c r="Q4" s="43">
        <v>10000</v>
      </c>
    </row>
    <row r="6" spans="1:25">
      <c r="L6" t="s">
        <v>295</v>
      </c>
      <c r="M6" s="44"/>
      <c r="X6" t="s">
        <v>295</v>
      </c>
      <c r="Y6" s="44">
        <f>IRR(L4:Q4,0.15)</f>
        <v>0.19812232862822721</v>
      </c>
    </row>
    <row r="29" spans="3:3">
      <c r="C29" s="87"/>
    </row>
  </sheetData>
  <hyperlinks>
    <hyperlink ref="A1" location="'Table of contents'!A1" display="Return to table of contents"/>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sheetPr codeName="Sheet68"/>
  <dimension ref="A1:N29"/>
  <sheetViews>
    <sheetView showGridLines="0" showRowColHeaders="0" workbookViewId="0">
      <selection activeCell="A14" sqref="A14"/>
    </sheetView>
  </sheetViews>
  <sheetFormatPr defaultRowHeight="15"/>
  <sheetData>
    <row r="1" spans="1:14">
      <c r="A1" s="1" t="s">
        <v>38</v>
      </c>
      <c r="F1" s="99" t="s">
        <v>321</v>
      </c>
      <c r="G1" s="100"/>
      <c r="H1" s="100"/>
      <c r="I1" s="100"/>
      <c r="J1" s="100"/>
      <c r="K1" s="100"/>
      <c r="L1" s="100"/>
      <c r="M1" s="100"/>
      <c r="N1" s="101"/>
    </row>
    <row r="29" spans="3:3">
      <c r="C29" s="87"/>
    </row>
  </sheetData>
  <hyperlinks>
    <hyperlink ref="A1" location="'Table of contents'!A1" display="Return to table of contents"/>
  </hyperlink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sheetPr codeName="Sheet69"/>
  <dimension ref="A1:T29"/>
  <sheetViews>
    <sheetView showGridLines="0" showRowColHeaders="0" workbookViewId="0">
      <selection activeCell="A29" sqref="A29"/>
    </sheetView>
  </sheetViews>
  <sheetFormatPr defaultRowHeight="15"/>
  <cols>
    <col min="12" max="12" width="31.28515625" bestFit="1" customWidth="1"/>
  </cols>
  <sheetData>
    <row r="1" spans="1:20">
      <c r="A1" s="1" t="s">
        <v>38</v>
      </c>
      <c r="F1" s="99" t="s">
        <v>321</v>
      </c>
      <c r="G1" s="100"/>
      <c r="H1" s="100"/>
      <c r="I1" s="100"/>
      <c r="J1" s="100"/>
      <c r="K1" s="100"/>
      <c r="L1" s="100"/>
      <c r="M1" s="100"/>
      <c r="N1" s="101"/>
    </row>
    <row r="3" spans="1:20">
      <c r="L3" t="s">
        <v>95</v>
      </c>
      <c r="M3" s="9" t="s">
        <v>96</v>
      </c>
      <c r="N3" s="9" t="s">
        <v>97</v>
      </c>
      <c r="O3" s="9" t="s">
        <v>98</v>
      </c>
    </row>
    <row r="4" spans="1:20">
      <c r="L4" t="s">
        <v>99</v>
      </c>
      <c r="M4">
        <v>1.25</v>
      </c>
      <c r="N4">
        <v>1.35</v>
      </c>
      <c r="O4">
        <v>1.55</v>
      </c>
    </row>
    <row r="5" spans="1:20">
      <c r="L5" t="s">
        <v>100</v>
      </c>
      <c r="M5">
        <v>1.1499999999999999</v>
      </c>
      <c r="N5">
        <v>1.45</v>
      </c>
      <c r="O5">
        <v>1.25</v>
      </c>
    </row>
    <row r="6" spans="1:20">
      <c r="L6" t="s">
        <v>101</v>
      </c>
      <c r="M6">
        <v>1.35</v>
      </c>
      <c r="N6">
        <v>1.45</v>
      </c>
      <c r="O6">
        <v>1.1499999999999999</v>
      </c>
    </row>
    <row r="8" spans="1:20">
      <c r="L8" t="s">
        <v>296</v>
      </c>
      <c r="T8">
        <f>INDEX(M4:O6,2,3)</f>
        <v>1.25</v>
      </c>
    </row>
    <row r="10" spans="1:20">
      <c r="L10" t="s">
        <v>297</v>
      </c>
      <c r="M10">
        <v>1</v>
      </c>
    </row>
    <row r="11" spans="1:20">
      <c r="L11" t="s">
        <v>298</v>
      </c>
      <c r="M11">
        <v>2</v>
      </c>
    </row>
    <row r="12" spans="1:20">
      <c r="L12" t="s">
        <v>299</v>
      </c>
      <c r="T12">
        <f>INDEX(M4:O6,M10,M11)</f>
        <v>1.35</v>
      </c>
    </row>
    <row r="29" spans="3:3">
      <c r="C29" s="87"/>
    </row>
  </sheetData>
  <hyperlinks>
    <hyperlink ref="A1" location="'Table of contents'!A1" display="Return to table of contents"/>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sheetPr codeName="Sheet70"/>
  <dimension ref="A1:AA39"/>
  <sheetViews>
    <sheetView showGridLines="0" showRowColHeaders="0" topLeftCell="A16" workbookViewId="0">
      <selection activeCell="A40" sqref="A40"/>
    </sheetView>
  </sheetViews>
  <sheetFormatPr defaultRowHeight="15"/>
  <cols>
    <col min="12" max="12" width="19.5703125" customWidth="1"/>
  </cols>
  <sheetData>
    <row r="1" spans="1:14">
      <c r="A1" s="1" t="s">
        <v>38</v>
      </c>
      <c r="F1" s="99" t="s">
        <v>321</v>
      </c>
      <c r="G1" s="100"/>
      <c r="H1" s="100"/>
      <c r="I1" s="100"/>
      <c r="J1" s="100"/>
      <c r="K1" s="100"/>
      <c r="L1" s="100"/>
      <c r="M1" s="100"/>
      <c r="N1" s="101"/>
    </row>
    <row r="3" spans="1:14">
      <c r="L3" t="s">
        <v>300</v>
      </c>
    </row>
    <row r="4" spans="1:14">
      <c r="L4" s="9" t="s">
        <v>301</v>
      </c>
      <c r="M4" s="9" t="s">
        <v>302</v>
      </c>
    </row>
    <row r="5" spans="1:14">
      <c r="L5">
        <v>200</v>
      </c>
      <c r="M5" s="43">
        <v>5325</v>
      </c>
    </row>
    <row r="6" spans="1:14">
      <c r="L6">
        <v>250</v>
      </c>
      <c r="M6" s="43">
        <v>5430</v>
      </c>
    </row>
    <row r="7" spans="1:14">
      <c r="L7">
        <v>300</v>
      </c>
      <c r="M7" s="43">
        <v>5640</v>
      </c>
    </row>
    <row r="8" spans="1:14">
      <c r="L8">
        <v>350</v>
      </c>
      <c r="M8" s="43">
        <v>5565</v>
      </c>
    </row>
    <row r="9" spans="1:14">
      <c r="L9">
        <v>400</v>
      </c>
      <c r="M9" s="43">
        <v>5235</v>
      </c>
    </row>
    <row r="11" spans="1:14">
      <c r="L11" t="s">
        <v>303</v>
      </c>
      <c r="M11" s="43">
        <f>MAX(M5:M9)</f>
        <v>5640</v>
      </c>
    </row>
    <row r="12" spans="1:14">
      <c r="L12" t="s">
        <v>304</v>
      </c>
      <c r="M12">
        <f>INDEX(L5:L9,MATCH(M11,M5:M9,0))</f>
        <v>300</v>
      </c>
    </row>
    <row r="29" spans="3:16">
      <c r="C29" s="87"/>
    </row>
    <row r="31" spans="3:16">
      <c r="L31" t="s">
        <v>306</v>
      </c>
    </row>
    <row r="32" spans="3:16">
      <c r="M32" s="43">
        <v>2</v>
      </c>
      <c r="N32" s="43">
        <v>3</v>
      </c>
      <c r="O32" s="43">
        <v>4</v>
      </c>
      <c r="P32" s="43">
        <v>5</v>
      </c>
    </row>
    <row r="33" spans="12:27">
      <c r="L33">
        <v>200</v>
      </c>
      <c r="M33" s="43">
        <v>5235</v>
      </c>
      <c r="N33" s="43">
        <v>5175</v>
      </c>
      <c r="O33" s="43">
        <v>5025</v>
      </c>
      <c r="P33" s="43">
        <v>4935</v>
      </c>
    </row>
    <row r="34" spans="12:27">
      <c r="L34">
        <v>250</v>
      </c>
      <c r="M34" s="43">
        <v>5465</v>
      </c>
      <c r="N34" s="43">
        <v>5285</v>
      </c>
      <c r="O34" s="43">
        <v>5190</v>
      </c>
      <c r="P34" s="43">
        <v>5085</v>
      </c>
    </row>
    <row r="35" spans="12:27">
      <c r="L35">
        <v>300</v>
      </c>
      <c r="M35" s="43">
        <v>5355</v>
      </c>
      <c r="N35" s="43">
        <v>5325</v>
      </c>
      <c r="O35" s="43">
        <v>5265</v>
      </c>
      <c r="P35" s="43">
        <v>5100</v>
      </c>
    </row>
    <row r="36" spans="12:27">
      <c r="L36">
        <v>350</v>
      </c>
      <c r="M36" s="43">
        <v>5215</v>
      </c>
      <c r="N36" s="43">
        <v>5195</v>
      </c>
      <c r="O36" s="43">
        <v>5130</v>
      </c>
      <c r="P36" s="43">
        <v>5125</v>
      </c>
    </row>
    <row r="37" spans="12:27">
      <c r="L37">
        <v>400</v>
      </c>
      <c r="M37" s="43">
        <v>5145</v>
      </c>
      <c r="N37" s="43">
        <v>5085</v>
      </c>
      <c r="O37" s="43">
        <v>5015</v>
      </c>
      <c r="P37" s="43">
        <v>5005</v>
      </c>
    </row>
    <row r="39" spans="12:27">
      <c r="L39" t="s">
        <v>305</v>
      </c>
      <c r="X39">
        <f>INDEX($L$33:$L$37,MATCH(MAX(M33:M37),M33:M37,0))</f>
        <v>250</v>
      </c>
      <c r="Y39">
        <f t="shared" ref="Y39:AA39" si="0">INDEX($L$33:$L$37,MATCH(MAX(N33:N37),N33:N37,0))</f>
        <v>300</v>
      </c>
      <c r="Z39">
        <f t="shared" si="0"/>
        <v>300</v>
      </c>
      <c r="AA39">
        <f t="shared" si="0"/>
        <v>350</v>
      </c>
    </row>
  </sheetData>
  <hyperlinks>
    <hyperlink ref="A1" location="'Table of contents'!A1" display="Return to table of contents"/>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8"/>
  <dimension ref="A1:N29"/>
  <sheetViews>
    <sheetView showGridLines="0" showRowColHeaders="0" workbookViewId="0">
      <selection activeCell="O41" sqref="O41"/>
    </sheetView>
  </sheetViews>
  <sheetFormatPr defaultRowHeight="15"/>
  <sheetData>
    <row r="1" spans="1:14">
      <c r="A1" s="1" t="s">
        <v>38</v>
      </c>
      <c r="F1" s="99" t="s">
        <v>321</v>
      </c>
      <c r="G1" s="100"/>
      <c r="H1" s="100"/>
      <c r="I1" s="100"/>
      <c r="J1" s="100"/>
      <c r="K1" s="100"/>
      <c r="L1" s="100"/>
      <c r="M1" s="100"/>
      <c r="N1" s="101"/>
    </row>
    <row r="16" spans="1:14">
      <c r="G16" t="s">
        <v>398</v>
      </c>
    </row>
    <row r="29" spans="3:3">
      <c r="C29" s="87"/>
    </row>
  </sheetData>
  <hyperlinks>
    <hyperlink ref="A1" location="'Table of contents'!A1" display="Return to table of conten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sheetPr codeName="Sheet71"/>
  <dimension ref="A1:AQ73"/>
  <sheetViews>
    <sheetView showGridLines="0" showRowColHeaders="0" topLeftCell="A52" workbookViewId="0">
      <selection activeCell="A72" sqref="A72"/>
    </sheetView>
  </sheetViews>
  <sheetFormatPr defaultRowHeight="15"/>
  <cols>
    <col min="12" max="12" width="14.28515625" bestFit="1" customWidth="1"/>
    <col min="37" max="37" width="10.28515625" bestFit="1" customWidth="1"/>
  </cols>
  <sheetData>
    <row r="1" spans="1:14">
      <c r="A1" s="1" t="s">
        <v>38</v>
      </c>
      <c r="F1" s="99" t="s">
        <v>321</v>
      </c>
      <c r="G1" s="100"/>
      <c r="H1" s="100"/>
      <c r="I1" s="100"/>
      <c r="J1" s="100"/>
      <c r="K1" s="100"/>
      <c r="L1" s="100"/>
      <c r="M1" s="100"/>
      <c r="N1" s="101"/>
    </row>
    <row r="20" spans="3:23">
      <c r="L20" t="s">
        <v>307</v>
      </c>
      <c r="M20">
        <v>2</v>
      </c>
    </row>
    <row r="22" spans="3:23">
      <c r="L22" t="s">
        <v>51</v>
      </c>
      <c r="M22" s="9" t="s">
        <v>308</v>
      </c>
      <c r="N22" s="9" t="s">
        <v>309</v>
      </c>
      <c r="O22" s="9" t="s">
        <v>310</v>
      </c>
      <c r="P22" s="9" t="s">
        <v>41</v>
      </c>
      <c r="Q22" s="9" t="s">
        <v>42</v>
      </c>
      <c r="R22" s="9" t="s">
        <v>43</v>
      </c>
      <c r="S22" s="9" t="s">
        <v>44</v>
      </c>
      <c r="T22" s="9" t="s">
        <v>45</v>
      </c>
      <c r="U22" s="9" t="s">
        <v>46</v>
      </c>
      <c r="V22" s="9" t="s">
        <v>311</v>
      </c>
      <c r="W22" s="9" t="s">
        <v>312</v>
      </c>
    </row>
    <row r="23" spans="3:23">
      <c r="L23" t="s">
        <v>62</v>
      </c>
      <c r="M23">
        <v>3200</v>
      </c>
      <c r="N23">
        <v>4600</v>
      </c>
      <c r="O23">
        <v>5500</v>
      </c>
      <c r="P23">
        <v>2500</v>
      </c>
      <c r="Q23">
        <v>3300</v>
      </c>
      <c r="R23">
        <v>4200</v>
      </c>
      <c r="S23">
        <v>2900</v>
      </c>
      <c r="T23">
        <v>4500</v>
      </c>
      <c r="U23">
        <v>2750</v>
      </c>
    </row>
    <row r="24" spans="3:23">
      <c r="L24" t="s">
        <v>313</v>
      </c>
      <c r="P24">
        <f t="shared" ref="P24:W24" ca="1" si="0">OFFSET(P23,0,-$M$20)</f>
        <v>4600</v>
      </c>
      <c r="Q24">
        <f t="shared" ca="1" si="0"/>
        <v>5500</v>
      </c>
      <c r="R24">
        <f t="shared" ca="1" si="0"/>
        <v>2500</v>
      </c>
      <c r="S24">
        <f t="shared" ca="1" si="0"/>
        <v>3300</v>
      </c>
      <c r="T24">
        <f t="shared" ca="1" si="0"/>
        <v>4200</v>
      </c>
      <c r="U24">
        <f t="shared" ca="1" si="0"/>
        <v>2900</v>
      </c>
      <c r="V24">
        <f t="shared" ca="1" si="0"/>
        <v>4500</v>
      </c>
      <c r="W24">
        <f t="shared" ca="1" si="0"/>
        <v>2750</v>
      </c>
    </row>
    <row r="29" spans="3:23">
      <c r="C29" s="87"/>
    </row>
    <row r="33" spans="12:35">
      <c r="L33" t="s">
        <v>314</v>
      </c>
      <c r="M33" s="67">
        <v>0.4</v>
      </c>
      <c r="N33" s="38" t="s">
        <v>315</v>
      </c>
      <c r="O33">
        <v>1</v>
      </c>
      <c r="P33" t="s">
        <v>316</v>
      </c>
    </row>
    <row r="34" spans="12:35">
      <c r="M34" s="67">
        <v>0.6</v>
      </c>
      <c r="O34">
        <v>2</v>
      </c>
      <c r="P34" t="s">
        <v>317</v>
      </c>
    </row>
    <row r="36" spans="12:35">
      <c r="L36" t="s">
        <v>51</v>
      </c>
      <c r="M36" s="9" t="s">
        <v>308</v>
      </c>
      <c r="N36" s="9" t="s">
        <v>309</v>
      </c>
      <c r="O36" s="9" t="s">
        <v>310</v>
      </c>
      <c r="P36" s="9" t="s">
        <v>41</v>
      </c>
      <c r="Q36" s="9" t="s">
        <v>42</v>
      </c>
      <c r="R36" s="9" t="s">
        <v>43</v>
      </c>
      <c r="S36" s="9" t="s">
        <v>44</v>
      </c>
      <c r="T36" s="9" t="s">
        <v>45</v>
      </c>
      <c r="U36" s="9" t="s">
        <v>46</v>
      </c>
      <c r="V36" s="9" t="s">
        <v>311</v>
      </c>
      <c r="W36" s="9" t="s">
        <v>312</v>
      </c>
      <c r="AB36" s="9" t="s">
        <v>41</v>
      </c>
      <c r="AC36" s="9" t="s">
        <v>42</v>
      </c>
      <c r="AD36" s="9" t="s">
        <v>43</v>
      </c>
      <c r="AE36" s="9" t="s">
        <v>44</v>
      </c>
      <c r="AF36" s="9" t="s">
        <v>45</v>
      </c>
      <c r="AG36" s="9" t="s">
        <v>46</v>
      </c>
      <c r="AH36" s="9" t="s">
        <v>311</v>
      </c>
      <c r="AI36" s="9" t="s">
        <v>312</v>
      </c>
    </row>
    <row r="37" spans="12:35">
      <c r="L37" t="s">
        <v>318</v>
      </c>
      <c r="M37" s="43">
        <v>1950</v>
      </c>
      <c r="N37" s="43">
        <v>2900</v>
      </c>
      <c r="O37" s="43">
        <v>4150</v>
      </c>
      <c r="P37" s="43">
        <v>2500</v>
      </c>
      <c r="Q37" s="43">
        <v>3350</v>
      </c>
      <c r="R37" s="43">
        <v>2850</v>
      </c>
      <c r="S37" s="43">
        <v>3550</v>
      </c>
      <c r="T37" s="43">
        <v>1850</v>
      </c>
      <c r="U37" s="43">
        <v>4200</v>
      </c>
      <c r="V37" s="43">
        <v>2300</v>
      </c>
    </row>
    <row r="38" spans="12:35">
      <c r="L38" t="s">
        <v>152</v>
      </c>
      <c r="AB38" s="43">
        <f ca="1">$M$33*OFFSET(P37,0,-$O$33)+$M$34*OFFSET(P37,0,-$O$34)</f>
        <v>3400</v>
      </c>
      <c r="AC38" s="43">
        <f t="shared" ref="AC38:AI38" ca="1" si="1">$M$33*OFFSET(Q37,0,-$O$33)+$M$34*OFFSET(Q37,0,-$O$34)</f>
        <v>3490</v>
      </c>
      <c r="AD38" s="43">
        <f t="shared" ca="1" si="1"/>
        <v>2840</v>
      </c>
      <c r="AE38" s="43">
        <f t="shared" ca="1" si="1"/>
        <v>3150</v>
      </c>
      <c r="AF38" s="43">
        <f t="shared" ca="1" si="1"/>
        <v>3130</v>
      </c>
      <c r="AG38" s="43">
        <f t="shared" ca="1" si="1"/>
        <v>2870</v>
      </c>
      <c r="AH38" s="43">
        <f t="shared" ca="1" si="1"/>
        <v>2790</v>
      </c>
      <c r="AI38" s="43">
        <f t="shared" ca="1" si="1"/>
        <v>3440</v>
      </c>
    </row>
    <row r="41" spans="12:35">
      <c r="L41" s="9" t="s">
        <v>51</v>
      </c>
      <c r="M41" s="9" t="s">
        <v>62</v>
      </c>
      <c r="O41" t="s">
        <v>58</v>
      </c>
      <c r="P41" s="43">
        <f ca="1">SUM(Sales)</f>
        <v>17030</v>
      </c>
    </row>
    <row r="42" spans="12:35">
      <c r="L42" s="68">
        <v>39814</v>
      </c>
      <c r="M42" s="43">
        <v>2450</v>
      </c>
      <c r="Q42" s="9"/>
      <c r="R42" s="9"/>
    </row>
    <row r="43" spans="12:35">
      <c r="L43" s="68">
        <v>39845</v>
      </c>
      <c r="M43" s="43">
        <v>3140</v>
      </c>
      <c r="Q43" s="8"/>
      <c r="R43" s="8"/>
    </row>
    <row r="44" spans="12:35">
      <c r="L44" s="68">
        <v>39873</v>
      </c>
      <c r="M44" s="43">
        <v>3250</v>
      </c>
      <c r="Q44" s="8"/>
      <c r="R44" s="8"/>
    </row>
    <row r="45" spans="12:35">
      <c r="L45" s="68">
        <v>39904</v>
      </c>
      <c r="M45" s="43">
        <v>4510</v>
      </c>
      <c r="Q45" s="8"/>
      <c r="R45" s="8"/>
    </row>
    <row r="46" spans="12:35">
      <c r="L46" s="68">
        <v>39934</v>
      </c>
      <c r="M46" s="43">
        <v>3680</v>
      </c>
      <c r="Q46" s="8"/>
      <c r="R46" s="8"/>
    </row>
    <row r="47" spans="12:35">
      <c r="M47" s="43"/>
      <c r="N47" s="68"/>
      <c r="O47" s="8"/>
      <c r="P47" s="8"/>
      <c r="Q47" s="8"/>
      <c r="R47" s="8"/>
    </row>
    <row r="48" spans="12:35">
      <c r="N48" s="68"/>
      <c r="O48" s="8"/>
      <c r="P48" s="8"/>
      <c r="Q48" s="8"/>
      <c r="R48" s="8"/>
    </row>
    <row r="49" spans="14:18">
      <c r="N49" s="68"/>
      <c r="O49" s="8"/>
      <c r="P49" s="8"/>
      <c r="Q49" s="8"/>
      <c r="R49" s="8"/>
    </row>
    <row r="65" spans="37:43">
      <c r="AK65" t="s">
        <v>319</v>
      </c>
      <c r="AL65" s="8"/>
    </row>
    <row r="66" spans="37:43">
      <c r="AN66" s="9" t="s">
        <v>89</v>
      </c>
      <c r="AO66" s="9" t="s">
        <v>87</v>
      </c>
      <c r="AP66" s="9" t="s">
        <v>178</v>
      </c>
      <c r="AQ66" s="9" t="s">
        <v>320</v>
      </c>
    </row>
    <row r="67" spans="37:43">
      <c r="AM67" s="68">
        <v>38353</v>
      </c>
      <c r="AN67" s="8">
        <v>6700</v>
      </c>
      <c r="AO67" s="8">
        <v>7400</v>
      </c>
      <c r="AP67" s="8">
        <v>5800</v>
      </c>
      <c r="AQ67" s="8">
        <v>9000</v>
      </c>
    </row>
    <row r="68" spans="37:43">
      <c r="AL68" s="8"/>
      <c r="AM68" s="68">
        <v>38384</v>
      </c>
      <c r="AN68" s="8">
        <v>5800</v>
      </c>
      <c r="AO68" s="8">
        <v>8900</v>
      </c>
      <c r="AP68" s="8">
        <v>5500</v>
      </c>
      <c r="AQ68" s="8">
        <v>7900</v>
      </c>
    </row>
    <row r="69" spans="37:43">
      <c r="AM69" s="68">
        <v>38412</v>
      </c>
      <c r="AN69" s="8">
        <v>5000</v>
      </c>
      <c r="AO69" s="8">
        <v>7900</v>
      </c>
      <c r="AP69" s="8">
        <v>5900</v>
      </c>
      <c r="AQ69" s="8">
        <v>8300</v>
      </c>
    </row>
    <row r="70" spans="37:43">
      <c r="AM70" s="68">
        <v>38443</v>
      </c>
      <c r="AN70" s="8">
        <v>6700</v>
      </c>
      <c r="AO70" s="8">
        <v>5800</v>
      </c>
      <c r="AP70" s="8">
        <v>6000</v>
      </c>
      <c r="AQ70" s="8">
        <v>9700</v>
      </c>
    </row>
    <row r="71" spans="37:43">
      <c r="AM71" s="68">
        <v>38473</v>
      </c>
      <c r="AN71" s="8">
        <v>9400</v>
      </c>
      <c r="AO71" s="8">
        <v>7800</v>
      </c>
      <c r="AP71" s="8">
        <v>6700</v>
      </c>
      <c r="AQ71" s="8">
        <v>8400</v>
      </c>
    </row>
    <row r="72" spans="37:43">
      <c r="AM72" s="68">
        <v>38504</v>
      </c>
      <c r="AN72" s="8">
        <v>6200</v>
      </c>
      <c r="AO72" s="8">
        <v>5800</v>
      </c>
      <c r="AP72" s="8">
        <v>9400</v>
      </c>
      <c r="AQ72" s="8">
        <v>8500</v>
      </c>
    </row>
    <row r="73" spans="37:43">
      <c r="AM73" s="68">
        <v>38534</v>
      </c>
      <c r="AN73" s="8">
        <v>8700</v>
      </c>
      <c r="AO73" s="8">
        <v>5300</v>
      </c>
      <c r="AP73" s="8">
        <v>6900</v>
      </c>
      <c r="AQ73" s="8">
        <v>7500</v>
      </c>
    </row>
  </sheetData>
  <hyperlinks>
    <hyperlink ref="A1" location="'Table of contents'!A1" display="Return to table of contents"/>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sheetPr codeName="Sheet77"/>
  <dimension ref="A1:O32"/>
  <sheetViews>
    <sheetView showGridLines="0" showRowColHeaders="0" workbookViewId="0"/>
  </sheetViews>
  <sheetFormatPr defaultRowHeight="15"/>
  <cols>
    <col min="12" max="12" width="9.140625" customWidth="1"/>
  </cols>
  <sheetData>
    <row r="1" spans="1:15">
      <c r="A1" s="1" t="s">
        <v>38</v>
      </c>
      <c r="F1" s="99" t="s">
        <v>321</v>
      </c>
      <c r="G1" s="100"/>
      <c r="H1" s="100"/>
      <c r="I1" s="100"/>
      <c r="J1" s="100"/>
      <c r="K1" s="100"/>
      <c r="L1" s="100"/>
      <c r="M1" s="100"/>
      <c r="N1" s="101"/>
    </row>
    <row r="3" spans="1:15">
      <c r="M3" s="9"/>
      <c r="N3" s="9"/>
      <c r="O3" s="9"/>
    </row>
    <row r="29" spans="3:14">
      <c r="C29" s="87"/>
    </row>
    <row r="30" spans="3:14">
      <c r="L30">
        <v>2.0001000000000002</v>
      </c>
      <c r="N30">
        <v>50.000100000000003</v>
      </c>
    </row>
    <row r="31" spans="3:14">
      <c r="L31">
        <v>30.9999</v>
      </c>
      <c r="N31">
        <v>0.99990000000000001</v>
      </c>
    </row>
    <row r="32" spans="3:14">
      <c r="L32">
        <v>-3.0002</v>
      </c>
    </row>
  </sheetData>
  <hyperlinks>
    <hyperlink ref="A1" location="'Table of contents'!A1" display="Return to table of content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78"/>
  <dimension ref="A1:N29"/>
  <sheetViews>
    <sheetView showGridLines="0" showRowColHeaders="0" workbookViewId="0">
      <selection activeCell="A35" sqref="A35"/>
    </sheetView>
  </sheetViews>
  <sheetFormatPr defaultRowHeight="15"/>
  <sheetData>
    <row r="1" spans="1:14">
      <c r="A1" s="1" t="s">
        <v>38</v>
      </c>
      <c r="F1" s="99" t="s">
        <v>321</v>
      </c>
      <c r="G1" s="100"/>
      <c r="H1" s="100"/>
      <c r="I1" s="100"/>
      <c r="J1" s="100"/>
      <c r="K1" s="100"/>
      <c r="L1" s="100"/>
      <c r="M1" s="100"/>
      <c r="N1" s="101"/>
    </row>
    <row r="3" spans="1:14">
      <c r="L3" s="9" t="s">
        <v>51</v>
      </c>
      <c r="M3" s="9" t="s">
        <v>62</v>
      </c>
    </row>
    <row r="4" spans="1:14">
      <c r="L4" s="68">
        <v>39814</v>
      </c>
      <c r="M4">
        <v>3108</v>
      </c>
    </row>
    <row r="5" spans="1:14">
      <c r="L5" s="68">
        <v>39845</v>
      </c>
      <c r="M5">
        <v>3993</v>
      </c>
    </row>
    <row r="6" spans="1:14">
      <c r="L6" s="68">
        <v>39873</v>
      </c>
      <c r="M6">
        <v>1644</v>
      </c>
    </row>
    <row r="7" spans="1:14">
      <c r="L7" s="68">
        <v>39904</v>
      </c>
      <c r="M7">
        <v>3078</v>
      </c>
    </row>
    <row r="8" spans="1:14">
      <c r="L8" s="68">
        <v>39934</v>
      </c>
      <c r="M8">
        <v>1830</v>
      </c>
    </row>
    <row r="9" spans="1:14">
      <c r="L9" s="68">
        <v>39965</v>
      </c>
      <c r="M9">
        <v>3279</v>
      </c>
    </row>
    <row r="10" spans="1:14">
      <c r="L10" s="68">
        <v>39995</v>
      </c>
      <c r="M10">
        <v>3413</v>
      </c>
    </row>
    <row r="11" spans="1:14">
      <c r="L11" s="68">
        <v>40026</v>
      </c>
      <c r="M11">
        <v>1197</v>
      </c>
    </row>
    <row r="16" spans="1:14">
      <c r="G16" t="s">
        <v>398</v>
      </c>
    </row>
    <row r="29" spans="3:3">
      <c r="C29" s="87"/>
    </row>
  </sheetData>
  <hyperlinks>
    <hyperlink ref="A1" location="'Table of contents'!A1" display="Return to table of contents"/>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uts:outSpaceData xmlns:outs="http://schemas.microsoft.com/office/2009/outspace/metadata">
  <outs:relatedDates>
    <outs:relatedDate>
      <outs:type>3</outs:type>
      <outs:displayName>Last Modified</outs:displayName>
      <outs:dateTime>2009-08-18T00:02:20Z</outs:dateTime>
      <outs:isPinned>true</outs:isPinned>
    </outs:relatedDate>
    <outs:relatedDate>
      <outs:type>2</outs:type>
      <outs:displayName>Created</outs:displayName>
      <outs:dateTime>2009-07-18T21:37:59Z</outs:dateTime>
      <outs:isPinned>true</outs:isPinned>
    </outs:relatedDate>
    <outs:relatedDate>
      <outs:type>4</outs:type>
      <outs:displayName>Last Printed</outs:displayName>
      <outs:dateTime/>
      <outs:isPinned>true</outs:isPinned>
    </outs:relatedDate>
  </outs:relatedDates>
  <outs:relatedDocuments>
    <outs:relatedDocument>
      <outs:type>2</outs:type>
      <outs:displayName>Other documents in current folder</outs:displayName>
      <outs:uri/>
      <outs:isPinned>true</outs:isPinned>
    </outs:relatedDocument>
  </outs:relatedDocuments>
  <outs:relatedPeople>
    <outs:relatedPeopleItem>
      <outs:category>Author</outs:category>
      <outs:people>
        <outs:relatedPerson>
          <outs:displayName>Chris Albright</outs:displayName>
          <outs:accountName/>
        </outs:relatedPerson>
      </outs:people>
      <outs:source>0</outs:source>
      <outs:isPinned>true</outs:isPinned>
    </outs:relatedPeopleItem>
    <outs:relatedPeopleItem>
      <outs:category>Last modified by</outs:category>
      <outs:people>
        <outs:relatedPerson>
          <outs:displayName>albright</outs:displayName>
          <outs:accountName/>
        </outs:relatedPerson>
      </outs:people>
      <outs:source>0</outs:source>
      <outs:isPinned>true</outs:isPinned>
    </outs:relatedPeopleItem>
    <outs:relatedPeopleItem>
      <outs:category>Manager</outs:category>
      <outs:people/>
      <outs:source>0</outs:source>
      <outs:isPinned>false</outs:isPinned>
    </outs:relatedPeopleItem>
  </outs:relatedPeople>
  <propertyMetadataList xmlns="http://schemas.microsoft.com/office/2009/outspace/metadata">
    <propertyMetadata>
      <type>0</type>
      <propertyId>2228224</propertyId>
      <propertyName/>
      <isPinned>true</isPinned>
    </propertyMetadata>
    <propertyMetadata>
      <type>0</type>
      <propertyId>14</propertyId>
      <propertyName/>
      <isPinned>true</isPinned>
    </propertyMetadata>
    <propertyMetadata>
      <type>0</type>
      <propertyId>8</propertyId>
      <propertyName/>
      <isPinned>true</isPinned>
    </propertyMetadata>
    <propertyMetadata>
      <type>0</type>
      <propertyId>6</propertyId>
      <propertyName/>
      <isPinned>false</isPinned>
    </propertyMetadata>
    <propertyMetadata>
      <type>0</type>
      <propertyId>655365</propertyId>
      <propertyName/>
      <isPinned>false</isPinned>
    </propertyMetadata>
    <propertyMetadata>
      <type>0</type>
      <propertyId>1</propertyId>
      <propertyName/>
      <isPinned>false</isPinned>
    </propertyMetadata>
    <propertyMetadata>
      <type>0</type>
      <propertyId>0</propertyId>
      <propertyName/>
      <isPinned>true</isPinned>
    </propertyMetadata>
    <propertyMetadata>
      <type>0</type>
      <propertyId>13</propertyId>
      <propertyName/>
      <isPinned>false</isPinned>
    </propertyMetadata>
    <propertyMetadata>
      <type>0</type>
      <propertyId>1179653</propertyId>
      <propertyName/>
      <isPinned>false</isPinned>
    </propertyMetadata>
    <propertyMetadata>
      <type>0</type>
      <propertyId>22</propertyId>
      <propertyName/>
      <isPinned>false</isPinned>
    </propertyMetadata>
  </propertyMetadataList>
  <outs:corruptMetadataWasLost/>
</outs:outSpaceData>
</file>

<file path=customXml/itemProps1.xml><?xml version="1.0" encoding="utf-8"?>
<ds:datastoreItem xmlns:ds="http://schemas.openxmlformats.org/officeDocument/2006/customXml" ds:itemID="{31F34752-A58E-45E9-A6CC-17FC203A9BF9}">
  <ds:schemaRefs>
    <ds:schemaRef ds:uri="http://schemas.microsoft.com/office/2009/outspace/metadat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11</vt:i4>
      </vt:variant>
    </vt:vector>
  </HeadingPairs>
  <TitlesOfParts>
    <vt:vector size="92" baseType="lpstr">
      <vt:lpstr>Table of contents</vt:lpstr>
      <vt:lpstr>Introduction</vt:lpstr>
      <vt:lpstr>Changes in Excel 2007</vt:lpstr>
      <vt:lpstr>Tabs, Ribbons</vt:lpstr>
      <vt:lpstr>Office button</vt:lpstr>
      <vt:lpstr>QAT</vt:lpstr>
      <vt:lpstr>Excel Options</vt:lpstr>
      <vt:lpstr>File extensions</vt:lpstr>
      <vt:lpstr>Right-clicking</vt:lpstr>
      <vt:lpstr>Basic spreadsheet tasks</vt:lpstr>
      <vt:lpstr>Cell comments, text boxes</vt:lpstr>
      <vt:lpstr>Undo</vt:lpstr>
      <vt:lpstr>End-arrow keys</vt:lpstr>
      <vt:lpstr>Screen-splitters</vt:lpstr>
      <vt:lpstr>Select a range</vt:lpstr>
      <vt:lpstr>Select multiple ranges</vt:lpstr>
      <vt:lpstr>Copy Paste</vt:lpstr>
      <vt:lpstr>Paste Special</vt:lpstr>
      <vt:lpstr>Cut Paste</vt:lpstr>
      <vt:lpstr>Rows, Columns</vt:lpstr>
      <vt:lpstr>Worksheets</vt:lpstr>
      <vt:lpstr>Sorting</vt:lpstr>
      <vt:lpstr>Fill Series</vt:lpstr>
      <vt:lpstr>Go To</vt:lpstr>
      <vt:lpstr>Relative Absolute</vt:lpstr>
      <vt:lpstr>R1C1 Notation</vt:lpstr>
      <vt:lpstr>Auditing formulas</vt:lpstr>
      <vt:lpstr>Summation Button</vt:lpstr>
      <vt:lpstr>Transpose</vt:lpstr>
      <vt:lpstr>Range Names</vt:lpstr>
      <vt:lpstr>Printing</vt:lpstr>
      <vt:lpstr>Basic Functions</vt:lpstr>
      <vt:lpstr>fx button</vt:lpstr>
      <vt:lpstr>Sum, Average</vt:lpstr>
      <vt:lpstr>Count, Counta, Countblank</vt:lpstr>
      <vt:lpstr>Min, Max</vt:lpstr>
      <vt:lpstr>If</vt:lpstr>
      <vt:lpstr>Lookup</vt:lpstr>
      <vt:lpstr>Math functions</vt:lpstr>
      <vt:lpstr>Charts</vt:lpstr>
      <vt:lpstr>Create chart</vt:lpstr>
      <vt:lpstr>Locating chart</vt:lpstr>
      <vt:lpstr>Modify chart</vt:lpstr>
      <vt:lpstr>Hyperlinks</vt:lpstr>
      <vt:lpstr>Goal Seek</vt:lpstr>
      <vt:lpstr>Data tables</vt:lpstr>
      <vt:lpstr>One-way data table</vt:lpstr>
      <vt:lpstr>Two-way data table</vt:lpstr>
      <vt:lpstr>Tables</vt:lpstr>
      <vt:lpstr>Pivot tables</vt:lpstr>
      <vt:lpstr>Conditional formatting</vt:lpstr>
      <vt:lpstr>Data validation</vt:lpstr>
      <vt:lpstr>Protecting</vt:lpstr>
      <vt:lpstr>Counting, Summing Functions</vt:lpstr>
      <vt:lpstr>Countif, Sumif, Averageif</vt:lpstr>
      <vt:lpstr>Countifs, Sumifs, Averageifs</vt:lpstr>
      <vt:lpstr>Sumproduct</vt:lpstr>
      <vt:lpstr>Text</vt:lpstr>
      <vt:lpstr>Trim, Value</vt:lpstr>
      <vt:lpstr>Concatenating</vt:lpstr>
      <vt:lpstr>Parsing</vt:lpstr>
      <vt:lpstr>Dates</vt:lpstr>
      <vt:lpstr>Y2K</vt:lpstr>
      <vt:lpstr>Now, Today</vt:lpstr>
      <vt:lpstr>Year, Month, Day, Weekday</vt:lpstr>
      <vt:lpstr>Datedif</vt:lpstr>
      <vt:lpstr>Date, Datevalue</vt:lpstr>
      <vt:lpstr>Statistical</vt:lpstr>
      <vt:lpstr>Median, Percentile, Quartile</vt:lpstr>
      <vt:lpstr>Stdev, Var</vt:lpstr>
      <vt:lpstr>Correlation</vt:lpstr>
      <vt:lpstr>Rank, Large, Small</vt:lpstr>
      <vt:lpstr>Financial</vt:lpstr>
      <vt:lpstr>PMT</vt:lpstr>
      <vt:lpstr>NPV, XNPV</vt:lpstr>
      <vt:lpstr>IRR</vt:lpstr>
      <vt:lpstr>Lookup, Reference</vt:lpstr>
      <vt:lpstr>Index</vt:lpstr>
      <vt:lpstr>Match</vt:lpstr>
      <vt:lpstr>Offset</vt:lpstr>
      <vt:lpstr>Recording macro</vt:lpstr>
      <vt:lpstr>Apr</vt:lpstr>
      <vt:lpstr>Feb</vt:lpstr>
      <vt:lpstr>Jan</vt:lpstr>
      <vt:lpstr>Jun</vt:lpstr>
      <vt:lpstr>Mar</vt:lpstr>
      <vt:lpstr>May</vt:lpstr>
      <vt:lpstr>Month</vt:lpstr>
      <vt:lpstr>Revenue</vt:lpstr>
      <vt:lpstr>Totals</vt:lpstr>
      <vt:lpstr>UnitPrice</vt:lpstr>
      <vt:lpstr>UnitsSold</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Albright</dc:creator>
  <cp:lastModifiedBy>aiman.saleem</cp:lastModifiedBy>
  <cp:lastPrinted>2011-09-06T18:28:08Z</cp:lastPrinted>
  <dcterms:created xsi:type="dcterms:W3CDTF">2009-07-18T21:37:59Z</dcterms:created>
  <dcterms:modified xsi:type="dcterms:W3CDTF">2014-02-15T07:40:07Z</dcterms:modified>
</cp:coreProperties>
</file>